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gre\"/>
    </mc:Choice>
  </mc:AlternateContent>
  <xr:revisionPtr revIDLastSave="0" documentId="13_ncr:1_{2AFB1A3C-C5C8-4ADB-AF31-41587306D2A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chart3'!$A$23:$C$23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(1)'!$A$1:$H$15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91029"/>
</workbook>
</file>

<file path=xl/calcChain.xml><?xml version="1.0" encoding="utf-8"?>
<calcChain xmlns="http://schemas.openxmlformats.org/spreadsheetml/2006/main">
  <c r="C23" i="12" l="1"/>
  <c r="B23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0" i="12"/>
  <c r="I3" i="12"/>
  <c r="B3" i="12"/>
  <c r="B74" i="5"/>
  <c r="B71" i="5"/>
  <c r="B63" i="5"/>
  <c r="H20" i="12"/>
  <c r="G20" i="12"/>
  <c r="F20" i="12"/>
  <c r="E20" i="12"/>
  <c r="D20" i="12"/>
  <c r="I5" i="12"/>
  <c r="G10" i="11"/>
  <c r="J10" i="10"/>
  <c r="K10" i="10"/>
  <c r="B35" i="12" l="1"/>
  <c r="F18" i="9"/>
  <c r="F10" i="11" l="1"/>
  <c r="B30" i="5" l="1"/>
  <c r="A11" i="8" s="1"/>
  <c r="B31" i="5"/>
  <c r="A12" i="8" s="1"/>
  <c r="G12" i="8"/>
  <c r="G11" i="8"/>
  <c r="L6" i="10" l="1"/>
  <c r="M6" i="10"/>
  <c r="L7" i="10"/>
  <c r="M7" i="10"/>
  <c r="L8" i="10"/>
  <c r="M8" i="10"/>
  <c r="L9" i="10"/>
  <c r="M9" i="10"/>
  <c r="M5" i="10"/>
  <c r="L5" i="10"/>
  <c r="B7" i="5"/>
  <c r="O4" i="10" s="1"/>
  <c r="G17" i="9"/>
  <c r="G16" i="9"/>
  <c r="G15" i="9"/>
  <c r="G7" i="9"/>
  <c r="G6" i="9"/>
  <c r="G5" i="9"/>
  <c r="G4" i="9"/>
  <c r="F8" i="9"/>
  <c r="G13" i="8"/>
  <c r="G10" i="8"/>
  <c r="G9" i="8"/>
  <c r="G8" i="8"/>
  <c r="G7" i="8"/>
  <c r="G6" i="8"/>
  <c r="G5" i="8"/>
  <c r="G4" i="8"/>
  <c r="F14" i="8"/>
  <c r="N7" i="10" l="1"/>
  <c r="L10" i="10"/>
  <c r="N8" i="10"/>
  <c r="N6" i="10"/>
  <c r="N5" i="10"/>
  <c r="N9" i="10"/>
  <c r="M10" i="10"/>
  <c r="H3" i="8"/>
  <c r="H14" i="9"/>
  <c r="H3" i="9"/>
  <c r="L11" i="10" l="1"/>
  <c r="N10" i="10"/>
  <c r="O10" i="10" s="1"/>
  <c r="G8" i="9"/>
  <c r="O9" i="10" l="1"/>
  <c r="O5" i="10"/>
  <c r="O6" i="10"/>
  <c r="O7" i="10"/>
  <c r="O8" i="10"/>
  <c r="H8" i="9"/>
  <c r="H4" i="9"/>
  <c r="H7" i="9"/>
  <c r="H5" i="9"/>
  <c r="H6" i="9"/>
  <c r="B79" i="5"/>
  <c r="B81" i="5" l="1"/>
  <c r="B80" i="5"/>
  <c r="A19" i="9"/>
  <c r="E18" i="9"/>
  <c r="D18" i="9"/>
  <c r="C18" i="9"/>
  <c r="B18" i="9"/>
  <c r="G18" i="9"/>
  <c r="H15" i="9" l="1"/>
  <c r="H18" i="9"/>
  <c r="H16" i="9"/>
  <c r="H17" i="9"/>
  <c r="A24" i="7"/>
  <c r="A9" i="9"/>
  <c r="A12" i="10"/>
  <c r="A11" i="7"/>
  <c r="A15" i="8"/>
  <c r="I6" i="12"/>
  <c r="I7" i="12"/>
  <c r="I8" i="12"/>
  <c r="I9" i="12"/>
  <c r="I10" i="12"/>
  <c r="I11" i="12"/>
  <c r="I12" i="12"/>
  <c r="B34" i="12" s="1"/>
  <c r="I13" i="12"/>
  <c r="I14" i="12"/>
  <c r="I15" i="12"/>
  <c r="I16" i="12"/>
  <c r="I17" i="12"/>
  <c r="I18" i="12"/>
  <c r="I19" i="12"/>
  <c r="I4" i="12"/>
  <c r="B24" i="12" s="1"/>
  <c r="J23" i="7"/>
  <c r="I23" i="7"/>
  <c r="H23" i="7"/>
  <c r="G23" i="7"/>
  <c r="E23" i="7"/>
  <c r="D23" i="7"/>
  <c r="C23" i="7"/>
  <c r="B23" i="7"/>
  <c r="B67" i="5"/>
  <c r="B68" i="5"/>
  <c r="B69" i="5"/>
  <c r="B70" i="5"/>
  <c r="B32" i="12" s="1"/>
  <c r="B72" i="5"/>
  <c r="B26" i="12" s="1"/>
  <c r="B73" i="5"/>
  <c r="B36" i="12" s="1"/>
  <c r="B75" i="5"/>
  <c r="B33" i="12" s="1"/>
  <c r="B76" i="5"/>
  <c r="B77" i="5"/>
  <c r="B78" i="5"/>
  <c r="A17" i="9" s="1"/>
  <c r="B52" i="5"/>
  <c r="A1" i="7" s="1"/>
  <c r="B53" i="5"/>
  <c r="A12" i="7" s="1"/>
  <c r="B54" i="5"/>
  <c r="A1" i="8" s="1"/>
  <c r="B55" i="5"/>
  <c r="A1" i="9" s="1"/>
  <c r="B56" i="5"/>
  <c r="A12" i="9" s="1"/>
  <c r="B57" i="5"/>
  <c r="A1" i="10" s="1"/>
  <c r="B58" i="5"/>
  <c r="B59" i="5"/>
  <c r="B60" i="5"/>
  <c r="B61" i="5"/>
  <c r="B62" i="5"/>
  <c r="B64" i="5"/>
  <c r="B25" i="12" s="1"/>
  <c r="B65" i="5"/>
  <c r="B27" i="12" s="1"/>
  <c r="B66" i="5"/>
  <c r="B28" i="12" s="1"/>
  <c r="B33" i="5"/>
  <c r="A3" i="9" s="1"/>
  <c r="A14" i="9" s="1"/>
  <c r="B34" i="5"/>
  <c r="A4" i="9" s="1"/>
  <c r="B35" i="5"/>
  <c r="A5" i="9" s="1"/>
  <c r="B36" i="5"/>
  <c r="A6" i="9" s="1"/>
  <c r="B37" i="5"/>
  <c r="A7" i="9" s="1"/>
  <c r="B38" i="5"/>
  <c r="A15" i="9" s="1"/>
  <c r="B39" i="5"/>
  <c r="A16" i="9" s="1"/>
  <c r="B40" i="5"/>
  <c r="A3" i="10" s="1"/>
  <c r="B41" i="5"/>
  <c r="B42" i="5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22" i="7" s="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4" i="8"/>
  <c r="E14" i="8"/>
  <c r="D14" i="8"/>
  <c r="C14" i="8"/>
  <c r="B14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B30" i="12" l="1"/>
  <c r="B29" i="12"/>
  <c r="B31" i="12"/>
  <c r="A23" i="12"/>
  <c r="M4" i="10"/>
  <c r="G4" i="10"/>
  <c r="C4" i="10"/>
  <c r="I4" i="10"/>
  <c r="E4" i="10"/>
  <c r="L4" i="10"/>
  <c r="F4" i="10"/>
  <c r="B4" i="10"/>
  <c r="H4" i="10"/>
  <c r="D4" i="10"/>
  <c r="I20" i="12"/>
  <c r="H11" i="8"/>
  <c r="H12" i="8"/>
  <c r="H14" i="8"/>
  <c r="H10" i="8"/>
  <c r="H6" i="8"/>
  <c r="H9" i="8"/>
  <c r="H5" i="8"/>
  <c r="H13" i="8"/>
  <c r="H4" i="8"/>
  <c r="H8" i="8"/>
  <c r="H7" i="8"/>
  <c r="N4" i="10"/>
  <c r="L3" i="10"/>
  <c r="A10" i="10"/>
  <c r="G14" i="9"/>
  <c r="G3" i="8"/>
  <c r="G3" i="9"/>
  <c r="H9" i="11"/>
  <c r="H5" i="11"/>
  <c r="H6" i="11"/>
  <c r="H7" i="11"/>
  <c r="H4" i="11"/>
  <c r="H8" i="11"/>
  <c r="J4" i="10"/>
  <c r="K4" i="10"/>
  <c r="A8" i="9"/>
  <c r="H2" i="11"/>
  <c r="C2" i="11"/>
  <c r="G5" i="7"/>
  <c r="A14" i="8"/>
  <c r="A23" i="7"/>
  <c r="F3" i="11"/>
  <c r="H3" i="11" s="1"/>
  <c r="A10" i="11"/>
  <c r="E10" i="11" s="1"/>
  <c r="F5" i="7"/>
  <c r="J5" i="7" s="1"/>
  <c r="H11" i="10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B37" i="12" l="1"/>
  <c r="C35" i="12" s="1"/>
  <c r="C30" i="12" l="1"/>
  <c r="C37" i="12"/>
  <c r="C33" i="12"/>
  <c r="C25" i="12"/>
  <c r="C27" i="12"/>
  <c r="C26" i="12"/>
  <c r="C36" i="12"/>
  <c r="C24" i="12"/>
  <c r="C28" i="12"/>
  <c r="C29" i="12"/>
  <c r="C32" i="12"/>
  <c r="C34" i="12"/>
  <c r="C31" i="12"/>
</calcChain>
</file>

<file path=xl/sharedStrings.xml><?xml version="1.0" encoding="utf-8"?>
<sst xmlns="http://schemas.openxmlformats.org/spreadsheetml/2006/main" count="196" uniqueCount="187">
  <si>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</si>
  <si>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</si>
  <si>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</si>
  <si>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</si>
  <si>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</si>
  <si>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</si>
  <si>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</si>
  <si>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</si>
  <si>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</si>
  <si>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</si>
  <si>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</si>
  <si>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</si>
  <si>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</si>
  <si>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</si>
  <si>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</si>
  <si>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</si>
  <si>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</si>
  <si>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</si>
  <si>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</si>
  <si>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</si>
  <si>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</si>
  <si>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</si>
  <si>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</si>
  <si>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</si>
  <si>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</si>
  <si>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</si>
  <si>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</si>
  <si>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</si>
  <si>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</si>
  <si>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</si>
  <si>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</si>
  <si>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</si>
  <si>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</si>
  <si>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</si>
  <si>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</si>
  <si>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</si>
  <si>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</si>
  <si>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</si>
  <si>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</si>
  <si>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</si>
  <si>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</si>
  <si>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</si>
  <si>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</si>
  <si>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</si>
  <si>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</si>
  <si>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</si>
  <si>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</si>
  <si>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</si>
  <si>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</si>
  <si>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</si>
  <si>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</si>
  <si>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</si>
  <si>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</si>
  <si>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</si>
  <si>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</si>
  <si>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</si>
  <si>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</si>
  <si>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</si>
  <si>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</si>
  <si>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</si>
  <si>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</si>
  <si>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</si>
  <si>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</si>
  <si>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</si>
  <si>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</si>
  <si>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</si>
  <si>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</si>
  <si>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</si>
  <si>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</si>
  <si>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</si>
  <si>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</si>
  <si>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</si>
  <si>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</si>
  <si>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</si>
  <si>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</si>
  <si>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</si>
  <si>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</si>
  <si>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</si>
  <si>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</si>
  <si>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</si>
  <si>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</si>
  <si>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</si>
  <si>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</si>
  <si>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</si>
  <si>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</si>
  <si>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</si>
  <si>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</si>
  <si>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</si>
  <si>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</si>
  <si>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</si>
  <si>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</si>
  <si>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</si>
  <si>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</si>
  <si>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</si>
  <si>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</si>
  <si>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</si>
  <si>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</si>
  <si>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</si>
  <si>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</si>
  <si>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</si>
  <si>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</si>
  <si>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</si>
  <si>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</si>
  <si>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</si>
  <si>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</si>
  <si>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</si>
  <si>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</si>
  <si>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</si>
  <si>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</si>
  <si>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</si>
  <si>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</si>
  <si>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</si>
  <si>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</si>
  <si>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</si>
  <si>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</si>
  <si>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</si>
  <si>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</si>
  <si>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</si>
  <si>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</si>
  <si>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</si>
  <si>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</si>
  <si>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</si>
  <si>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</si>
  <si>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</si>
  <si>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</si>
  <si>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</si>
  <si>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</si>
  <si>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</si>
  <si>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</si>
  <si>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</si>
  <si>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</si>
  <si>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</si>
  <si>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</si>
  <si>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</si>
  <si>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</si>
  <si>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</si>
  <si>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</si>
  <si>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</si>
  <si>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</si>
  <si>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</si>
  <si>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</si>
  <si>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</si>
  <si>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</si>
  <si>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</si>
  <si>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</si>
  <si>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</si>
  <si>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</si>
  <si>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</si>
  <si>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</si>
  <si>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</si>
  <si>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</si>
  <si>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</si>
  <si>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</si>
  <si>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ΟΔΙΚΕΣ ΣΥΓΚΡΟΥΣΕΙΣ</t>
  </si>
  <si>
    <t>Πηγή: Γραφείο Στατιστικής και Χαρτογράφησης(ΓΣ&amp;Χ)</t>
  </si>
  <si>
    <t>Source: Statistics and Cartography Office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</si>
  <si>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</si>
  <si>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</si>
  <si>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</si>
  <si>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</si>
  <si>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</si>
  <si>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</si>
  <si>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</si>
  <si>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>ΠΙΝΑΚΑΣ ΤΡΟΧΑΙΩΝ ΣΥΓΚΡΟΥΣΕΩΝ / ΘΥΜΑΤΩΝ ΚΑΤΑ ΕΠΑΡΧΙΑ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</si>
  <si>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</si>
  <si>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</si>
  <si>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</si>
  <si>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TABLE OF TRAFFIC COLLISIONS AND VICTIMS BY DISTRICT</t>
  </si>
  <si>
    <t>TRAFFIC COLLISIONS</t>
  </si>
  <si>
    <t>Θανατηφόρες Συγκρούσεις κατά Κυριότερες Αιτίες, 2018-2022</t>
  </si>
  <si>
    <t>Θανατηφόρες Συγκρούσεις κατά Ημέρα, 2018-2022</t>
  </si>
  <si>
    <t>Θανατηφόρες Συγκρούσεις κατά Ώρα, 2018-2022</t>
  </si>
  <si>
    <t>Θανατηφόρες Συγκρούσεις κατά Κυριότερες Αιτίες, για την περίοδο 2018-2022</t>
  </si>
  <si>
    <t>Περίοδος τελευταίας πενταετίας 
(2018-2022)</t>
  </si>
  <si>
    <t>Last five years 
(2018-2022)</t>
  </si>
  <si>
    <t>Fatals by Cause of the collision for the period of years, 2018-2022</t>
  </si>
  <si>
    <t>Fatals by Day of Occurance, 2018-2022</t>
  </si>
  <si>
    <t>Fatals by Τime of Οccurance, 2018-2022</t>
  </si>
  <si>
    <t>Fatals by Cause of the collision, 2018-2022</t>
  </si>
  <si>
    <t>2018-2022</t>
  </si>
  <si>
    <t>ΑΛΚΟΟΛΗ ΚΑΙ ΝΑΡΚΩΤΙΚΑ</t>
  </si>
  <si>
    <t>Αλκοόλη και Ναρκωτικά</t>
  </si>
  <si>
    <t>Alcohol and Drugs</t>
  </si>
  <si>
    <t>Μη Παροχή Προτεραιότητας σε Διάβαση Πεζών</t>
  </si>
  <si>
    <t>Not giving priority to a Pedestrian Crossing</t>
  </si>
  <si>
    <t>Αντικανονικό Προσπέρασμα</t>
  </si>
  <si>
    <t>Illegal Overtaking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</si>
</sst>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19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  <font>
      <b/>
      <sz val="10"/>
      <name val="Tahom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Border="1" applyAlignment="1">
      <alignment horizontal="center" vertical="center" wrapText="1"/>
    </xf>
    <xf numFmtId="0" fontId="3" fillId="0" borderId="22" xfId="5" applyBorder="1" applyAlignment="1">
      <alignment horizontal="center" vertical="center" wrapText="1"/>
    </xf>
    <xf numFmtId="3" fontId="3" fillId="0" borderId="22" xfId="5" applyNumberFormat="1" applyBorder="1" applyAlignment="1">
      <alignment horizontal="center" vertical="center" wrapText="1"/>
    </xf>
    <xf numFmtId="0" fontId="3" fillId="0" borderId="21" xfId="5" applyBorder="1" applyAlignment="1">
      <alignment horizontal="center" vertical="center" wrapText="1"/>
    </xf>
    <xf numFmtId="0" fontId="3" fillId="0" borderId="19" xfId="5" applyBorder="1" applyAlignment="1">
      <alignment horizontal="center" vertical="center" wrapText="1"/>
    </xf>
    <xf numFmtId="0" fontId="3" fillId="0" borderId="27" xfId="5" applyBorder="1" applyAlignment="1">
      <alignment horizontal="center" vertical="center" wrapText="1"/>
    </xf>
    <xf numFmtId="3" fontId="3" fillId="0" borderId="27" xfId="5" applyNumberFormat="1" applyBorder="1" applyAlignment="1">
      <alignment horizontal="center" vertical="center" wrapText="1"/>
    </xf>
    <xf numFmtId="0" fontId="3" fillId="0" borderId="29" xfId="5" applyBorder="1" applyAlignment="1">
      <alignment horizontal="center" vertical="center" wrapText="1"/>
    </xf>
    <xf numFmtId="0" fontId="3" fillId="0" borderId="25" xfId="5" applyBorder="1" applyAlignment="1">
      <alignment horizontal="center" vertical="center" wrapText="1"/>
    </xf>
    <xf numFmtId="3" fontId="3" fillId="0" borderId="25" xfId="5" applyNumberFormat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Border="1" applyAlignment="1">
      <alignment horizontal="center" vertical="center" wrapText="1"/>
    </xf>
    <xf numFmtId="0" fontId="3" fillId="0" borderId="23" xfId="5" applyBorder="1" applyAlignment="1">
      <alignment horizontal="center" vertical="center" wrapText="1"/>
    </xf>
    <xf numFmtId="0" fontId="3" fillId="0" borderId="37" xfId="5" applyBorder="1" applyAlignment="1">
      <alignment horizontal="center" vertical="center" wrapText="1"/>
    </xf>
    <xf numFmtId="3" fontId="3" fillId="0" borderId="37" xfId="5" applyNumberFormat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3" fillId="0" borderId="44" xfId="5" applyBorder="1" applyAlignment="1">
      <alignment horizontal="center" vertical="center" wrapText="1"/>
    </xf>
    <xf numFmtId="0" fontId="3" fillId="0" borderId="45" xfId="5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11" xfId="0" applyBorder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164" fontId="10" fillId="6" borderId="22" xfId="6" applyNumberFormat="1" applyFont="1" applyFill="1" applyBorder="1" applyAlignment="1">
      <alignment horizontal="center" vertical="center"/>
    </xf>
    <xf numFmtId="3" fontId="3" fillId="0" borderId="3" xfId="5" applyNumberFormat="1" applyBorder="1" applyAlignment="1">
      <alignment horizontal="center" vertical="center" wrapText="1"/>
    </xf>
    <xf numFmtId="3" fontId="3" fillId="0" borderId="50" xfId="5" applyNumberFormat="1" applyBorder="1" applyAlignment="1">
      <alignment horizontal="center" vertical="center" wrapText="1"/>
    </xf>
    <xf numFmtId="0" fontId="3" fillId="0" borderId="56" xfId="5" applyBorder="1" applyAlignment="1">
      <alignment horizontal="center" vertical="center" wrapText="1"/>
    </xf>
    <xf numFmtId="0" fontId="3" fillId="0" borderId="52" xfId="5" applyBorder="1" applyAlignment="1">
      <alignment horizontal="center" vertical="center" wrapText="1"/>
    </xf>
    <xf numFmtId="10" fontId="0" fillId="0" borderId="22" xfId="6" applyNumberFormat="1" applyFont="1" applyBorder="1" applyAlignment="1">
      <alignment horizontal="center" vertical="center"/>
    </xf>
    <xf numFmtId="0" fontId="10" fillId="9" borderId="39" xfId="5" applyFont="1" applyFill="1" applyBorder="1" applyAlignment="1">
      <alignment horizontal="center" vertical="center" wrapText="1"/>
    </xf>
    <xf numFmtId="0" fontId="10" fillId="9" borderId="9" xfId="5" applyFont="1" applyFill="1" applyBorder="1" applyAlignment="1">
      <alignment horizontal="center" vertical="center" wrapText="1"/>
    </xf>
    <xf numFmtId="0" fontId="9" fillId="9" borderId="8" xfId="5" applyFont="1" applyFill="1" applyBorder="1" applyAlignment="1">
      <alignment horizontal="center" vertical="center" wrapText="1"/>
    </xf>
    <xf numFmtId="0" fontId="11" fillId="10" borderId="5" xfId="5" applyFont="1" applyFill="1" applyBorder="1" applyAlignment="1">
      <alignment horizontal="left" vertical="center" wrapText="1"/>
    </xf>
    <xf numFmtId="0" fontId="11" fillId="10" borderId="4" xfId="5" applyFont="1" applyFill="1" applyBorder="1" applyAlignment="1">
      <alignment horizontal="left" vertical="center" wrapText="1"/>
    </xf>
    <xf numFmtId="0" fontId="10" fillId="10" borderId="5" xfId="5" applyFont="1" applyFill="1" applyBorder="1" applyAlignment="1">
      <alignment horizontal="left" vertical="center" wrapText="1"/>
    </xf>
    <xf numFmtId="0" fontId="10" fillId="10" borderId="4" xfId="5" applyFont="1" applyFill="1" applyBorder="1" applyAlignment="1">
      <alignment horizontal="left" vertical="center" wrapText="1"/>
    </xf>
    <xf numFmtId="0" fontId="10" fillId="10" borderId="36" xfId="5" applyFont="1" applyFill="1" applyBorder="1" applyAlignment="1">
      <alignment horizontal="left" vertical="center" wrapText="1"/>
    </xf>
    <xf numFmtId="0" fontId="11" fillId="9" borderId="11" xfId="5" applyFont="1" applyFill="1" applyBorder="1" applyAlignment="1">
      <alignment horizontal="center" vertical="center" wrapText="1"/>
    </xf>
    <xf numFmtId="0" fontId="11" fillId="9" borderId="19" xfId="5" applyFont="1" applyFill="1" applyBorder="1" applyAlignment="1">
      <alignment horizontal="center" vertical="center" wrapText="1"/>
    </xf>
    <xf numFmtId="0" fontId="11" fillId="9" borderId="56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0" borderId="26" xfId="5" applyFont="1" applyFill="1" applyBorder="1" applyAlignment="1">
      <alignment horizontal="center" vertical="center" wrapText="1"/>
    </xf>
    <xf numFmtId="0" fontId="10" fillId="10" borderId="25" xfId="5" applyFont="1" applyFill="1" applyBorder="1" applyAlignment="1">
      <alignment horizontal="center" vertical="center" wrapText="1"/>
    </xf>
    <xf numFmtId="0" fontId="10" fillId="10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7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7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0" borderId="54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1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0" borderId="1" xfId="5" applyFont="1" applyFill="1" applyBorder="1" applyAlignment="1">
      <alignment horizontal="center" vertical="center" wrapText="1"/>
    </xf>
    <xf numFmtId="0" fontId="11" fillId="10" borderId="2" xfId="5" applyFont="1" applyFill="1" applyBorder="1" applyAlignment="1">
      <alignment horizontal="center" vertical="center" wrapText="1"/>
    </xf>
    <xf numFmtId="0" fontId="10" fillId="9" borderId="38" xfId="5" applyFont="1" applyFill="1" applyBorder="1" applyAlignment="1">
      <alignment horizontal="center" vertical="center" wrapText="1"/>
    </xf>
    <xf numFmtId="10" fontId="10" fillId="10" borderId="23" xfId="7" applyNumberFormat="1" applyFont="1" applyFill="1" applyBorder="1" applyAlignment="1">
      <alignment horizontal="center" vertical="center" wrapText="1"/>
    </xf>
    <xf numFmtId="0" fontId="10" fillId="9" borderId="18" xfId="5" applyFont="1" applyFill="1" applyBorder="1" applyAlignment="1">
      <alignment horizontal="center" vertical="center" wrapText="1"/>
    </xf>
    <xf numFmtId="0" fontId="10" fillId="10" borderId="45" xfId="5" applyFont="1" applyFill="1" applyBorder="1" applyAlignment="1">
      <alignment horizontal="center" vertical="center" wrapText="1"/>
    </xf>
    <xf numFmtId="0" fontId="10" fillId="10" borderId="43" xfId="5" applyFont="1" applyFill="1" applyBorder="1" applyAlignment="1">
      <alignment horizontal="center" vertical="center" wrapText="1"/>
    </xf>
    <xf numFmtId="0" fontId="10" fillId="10" borderId="53" xfId="5" applyFont="1" applyFill="1" applyBorder="1" applyAlignment="1">
      <alignment horizontal="center" vertical="center" wrapText="1"/>
    </xf>
    <xf numFmtId="10" fontId="10" fillId="10" borderId="3" xfId="7" applyNumberFormat="1" applyFont="1" applyFill="1" applyBorder="1" applyAlignment="1">
      <alignment horizontal="center" vertical="center" wrapText="1"/>
    </xf>
    <xf numFmtId="0" fontId="11" fillId="10" borderId="28" xfId="5" applyFont="1" applyFill="1" applyBorder="1" applyAlignment="1">
      <alignment horizontal="left" vertical="center" wrapText="1"/>
    </xf>
    <xf numFmtId="3" fontId="3" fillId="0" borderId="35" xfId="5" applyNumberFormat="1" applyBorder="1" applyAlignment="1">
      <alignment horizontal="center" vertical="center" wrapText="1"/>
    </xf>
    <xf numFmtId="3" fontId="3" fillId="0" borderId="53" xfId="5" applyNumberFormat="1" applyBorder="1" applyAlignment="1">
      <alignment horizontal="center" vertical="center" wrapText="1"/>
    </xf>
    <xf numFmtId="0" fontId="11" fillId="9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0" xfId="5" applyBorder="1" applyAlignment="1">
      <alignment horizontal="center" vertical="center" wrapText="1"/>
    </xf>
    <xf numFmtId="0" fontId="3" fillId="0" borderId="55" xfId="5" applyBorder="1" applyAlignment="1">
      <alignment horizontal="center" vertical="center" wrapText="1"/>
    </xf>
    <xf numFmtId="0" fontId="3" fillId="0" borderId="59" xfId="5" applyBorder="1" applyAlignment="1">
      <alignment horizontal="center" vertical="center" wrapText="1"/>
    </xf>
    <xf numFmtId="0" fontId="3" fillId="0" borderId="32" xfId="5" applyBorder="1" applyAlignment="1">
      <alignment horizontal="center" vertical="center" wrapText="1"/>
    </xf>
    <xf numFmtId="0" fontId="3" fillId="0" borderId="61" xfId="5" applyBorder="1" applyAlignment="1">
      <alignment horizontal="center" vertical="center" wrapText="1"/>
    </xf>
    <xf numFmtId="0" fontId="10" fillId="10" borderId="47" xfId="5" applyFont="1" applyFill="1" applyBorder="1" applyAlignment="1">
      <alignment horizontal="center" vertical="center" wrapText="1"/>
    </xf>
    <xf numFmtId="165" fontId="3" fillId="0" borderId="22" xfId="5" applyNumberFormat="1" applyBorder="1" applyAlignment="1">
      <alignment horizontal="center" vertical="center" wrapText="1"/>
    </xf>
    <xf numFmtId="165" fontId="3" fillId="0" borderId="25" xfId="5" applyNumberFormat="1" applyBorder="1" applyAlignment="1">
      <alignment horizontal="center" vertical="center" wrapText="1"/>
    </xf>
    <xf numFmtId="0" fontId="11" fillId="10" borderId="25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10" borderId="5" xfId="5" applyFont="1" applyFill="1" applyBorder="1" applyAlignment="1">
      <alignment horizontal="center" vertical="center" wrapText="1"/>
    </xf>
    <xf numFmtId="0" fontId="10" fillId="10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Font="1" applyAlignment="1">
      <alignment horizontal="center" vertical="center" wrapText="1"/>
    </xf>
    <xf numFmtId="165" fontId="3" fillId="0" borderId="55" xfId="5" applyNumberFormat="1" applyBorder="1" applyAlignment="1">
      <alignment horizontal="center" vertical="center" wrapText="1"/>
    </xf>
    <xf numFmtId="165" fontId="3" fillId="0" borderId="54" xfId="5" applyNumberFormat="1" applyBorder="1" applyAlignment="1">
      <alignment horizontal="center" vertical="center" wrapText="1"/>
    </xf>
    <xf numFmtId="0" fontId="3" fillId="0" borderId="3" xfId="5" applyBorder="1" applyAlignment="1">
      <alignment horizontal="center" vertical="center" wrapText="1"/>
    </xf>
    <xf numFmtId="0" fontId="3" fillId="0" borderId="47" xfId="5" applyBorder="1" applyAlignment="1">
      <alignment horizontal="center" vertical="center" wrapText="1"/>
    </xf>
    <xf numFmtId="3" fontId="3" fillId="6" borderId="3" xfId="5" applyNumberFormat="1" applyFill="1" applyBorder="1" applyAlignment="1">
      <alignment horizontal="center" vertical="center" wrapText="1"/>
    </xf>
    <xf numFmtId="3" fontId="3" fillId="6" borderId="50" xfId="5" applyNumberFormat="1" applyFill="1" applyBorder="1" applyAlignment="1">
      <alignment horizontal="center" vertical="center" wrapText="1"/>
    </xf>
    <xf numFmtId="3" fontId="3" fillId="6" borderId="53" xfId="5" applyNumberFormat="1" applyFill="1" applyBorder="1" applyAlignment="1">
      <alignment horizontal="center" vertical="center" wrapText="1"/>
    </xf>
    <xf numFmtId="10" fontId="3" fillId="6" borderId="3" xfId="5" applyNumberFormat="1" applyFill="1" applyBorder="1" applyAlignment="1">
      <alignment horizontal="center" vertical="center" wrapText="1"/>
    </xf>
    <xf numFmtId="10" fontId="3" fillId="6" borderId="50" xfId="5" applyNumberForma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58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2" xfId="5" applyNumberFormat="1" applyBorder="1" applyAlignment="1">
      <alignment horizontal="center" vertical="center" wrapText="1"/>
    </xf>
    <xf numFmtId="3" fontId="3" fillId="0" borderId="44" xfId="5" applyNumberFormat="1" applyBorder="1" applyAlignment="1">
      <alignment horizontal="center" vertical="center" wrapText="1"/>
    </xf>
    <xf numFmtId="10" fontId="3" fillId="6" borderId="44" xfId="5" applyNumberFormat="1" applyFill="1" applyBorder="1" applyAlignment="1">
      <alignment horizontal="center" vertical="center" wrapText="1"/>
    </xf>
    <xf numFmtId="10" fontId="3" fillId="6" borderId="23" xfId="5" applyNumberForma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2" xfId="5" applyNumberFormat="1" applyFill="1" applyBorder="1" applyAlignment="1">
      <alignment horizontal="center" vertical="center" wrapText="1"/>
    </xf>
    <xf numFmtId="3" fontId="3" fillId="6" borderId="21" xfId="5" applyNumberForma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Border="1" applyAlignment="1">
      <alignment vertical="center" wrapText="1"/>
    </xf>
    <xf numFmtId="0" fontId="10" fillId="0" borderId="0" xfId="5" applyFont="1" applyAlignment="1">
      <alignment vertical="center" wrapText="1"/>
    </xf>
    <xf numFmtId="0" fontId="11" fillId="11" borderId="38" xfId="5" applyFont="1" applyFill="1" applyBorder="1" applyAlignment="1">
      <alignment horizontal="center" vertical="center" wrapText="1"/>
    </xf>
    <xf numFmtId="0" fontId="11" fillId="11" borderId="40" xfId="5" applyFont="1" applyFill="1" applyBorder="1" applyAlignment="1">
      <alignment horizontal="center" vertical="center" wrapText="1"/>
    </xf>
    <xf numFmtId="0" fontId="3" fillId="0" borderId="22" xfId="5" applyBorder="1" applyAlignment="1">
      <alignment horizontal="center" vertical="center"/>
    </xf>
    <xf numFmtId="0" fontId="3" fillId="0" borderId="27" xfId="5" applyBorder="1" applyAlignment="1">
      <alignment horizontal="center" vertical="center"/>
    </xf>
    <xf numFmtId="0" fontId="3" fillId="0" borderId="37" xfId="5" applyBorder="1" applyAlignment="1">
      <alignment horizontal="center" vertical="center"/>
    </xf>
    <xf numFmtId="0" fontId="3" fillId="0" borderId="25" xfId="5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3" fillId="0" borderId="43" xfId="5" applyBorder="1" applyAlignment="1">
      <alignment horizontal="center" vertical="center" wrapText="1"/>
    </xf>
    <xf numFmtId="3" fontId="10" fillId="5" borderId="9" xfId="5" applyNumberFormat="1" applyFont="1" applyFill="1" applyBorder="1" applyAlignment="1">
      <alignment horizontal="center" vertical="center"/>
    </xf>
    <xf numFmtId="0" fontId="10" fillId="9" borderId="16" xfId="5" applyFont="1" applyFill="1" applyBorder="1" applyAlignment="1">
      <alignment horizontal="center" vertical="center" wrapText="1"/>
    </xf>
    <xf numFmtId="10" fontId="10" fillId="10" borderId="13" xfId="7" applyNumberFormat="1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1" fillId="0" borderId="22" xfId="0" applyFont="1" applyBorder="1" applyAlignment="1">
      <alignment horizontal="left"/>
    </xf>
    <xf numFmtId="1" fontId="10" fillId="6" borderId="22" xfId="0" applyNumberFormat="1" applyFont="1" applyFill="1" applyBorder="1" applyAlignment="1">
      <alignment horizontal="center" vertical="center"/>
    </xf>
    <xf numFmtId="0" fontId="9" fillId="9" borderId="31" xfId="5" applyFont="1" applyFill="1" applyBorder="1" applyAlignment="1">
      <alignment horizontal="center" vertical="center" wrapText="1"/>
    </xf>
    <xf numFmtId="0" fontId="9" fillId="9" borderId="4" xfId="5" applyFont="1" applyFill="1" applyBorder="1" applyAlignment="1">
      <alignment horizontal="center" vertical="center" wrapText="1"/>
    </xf>
    <xf numFmtId="0" fontId="9" fillId="9" borderId="30" xfId="5" applyFont="1" applyFill="1" applyBorder="1" applyAlignment="1">
      <alignment horizontal="center" vertical="center" wrapText="1"/>
    </xf>
    <xf numFmtId="0" fontId="9" fillId="9" borderId="12" xfId="5" applyFont="1" applyFill="1" applyBorder="1" applyAlignment="1">
      <alignment horizontal="center" vertical="center"/>
    </xf>
    <xf numFmtId="0" fontId="9" fillId="9" borderId="32" xfId="5" applyFont="1" applyFill="1" applyBorder="1" applyAlignment="1">
      <alignment horizontal="center" vertical="center"/>
    </xf>
    <xf numFmtId="0" fontId="9" fillId="9" borderId="13" xfId="5" applyFont="1" applyFill="1" applyBorder="1" applyAlignment="1">
      <alignment horizontal="center" vertical="center"/>
    </xf>
    <xf numFmtId="0" fontId="9" fillId="9" borderId="34" xfId="5" applyFont="1" applyFill="1" applyBorder="1" applyAlignment="1">
      <alignment horizontal="center" vertical="center"/>
    </xf>
    <xf numFmtId="0" fontId="9" fillId="9" borderId="22" xfId="5" applyFont="1" applyFill="1" applyBorder="1" applyAlignment="1">
      <alignment horizontal="center" vertical="center"/>
    </xf>
    <xf numFmtId="0" fontId="9" fillId="9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9" borderId="14" xfId="5" applyFont="1" applyFill="1" applyBorder="1" applyAlignment="1">
      <alignment horizontal="center" vertical="center" wrapText="1"/>
    </xf>
    <xf numFmtId="0" fontId="9" fillId="9" borderId="19" xfId="5" applyFont="1" applyFill="1" applyBorder="1" applyAlignment="1">
      <alignment horizontal="center" vertical="center" wrapText="1"/>
    </xf>
    <xf numFmtId="0" fontId="9" fillId="9" borderId="24" xfId="5" applyFont="1" applyFill="1" applyBorder="1" applyAlignment="1">
      <alignment horizontal="center" vertical="center" wrapText="1"/>
    </xf>
    <xf numFmtId="0" fontId="9" fillId="9" borderId="14" xfId="5" applyFont="1" applyFill="1" applyBorder="1" applyAlignment="1">
      <alignment horizontal="center" vertical="center"/>
    </xf>
    <xf numFmtId="0" fontId="9" fillId="9" borderId="15" xfId="5" applyFont="1" applyFill="1" applyBorder="1" applyAlignment="1">
      <alignment horizontal="center" vertical="center"/>
    </xf>
    <xf numFmtId="0" fontId="9" fillId="9" borderId="16" xfId="5" applyFont="1" applyFill="1" applyBorder="1" applyAlignment="1">
      <alignment horizontal="center" vertical="center"/>
    </xf>
    <xf numFmtId="0" fontId="9" fillId="9" borderId="10" xfId="5" applyFont="1" applyFill="1" applyBorder="1" applyAlignment="1">
      <alignment horizontal="center" vertical="center"/>
    </xf>
    <xf numFmtId="0" fontId="9" fillId="9" borderId="20" xfId="5" applyFont="1" applyFill="1" applyBorder="1" applyAlignment="1">
      <alignment horizontal="center" vertical="center"/>
    </xf>
    <xf numFmtId="0" fontId="9" fillId="9" borderId="6" xfId="5" applyFont="1" applyFill="1" applyBorder="1" applyAlignment="1">
      <alignment horizontal="center" vertical="center"/>
    </xf>
    <xf numFmtId="0" fontId="9" fillId="9" borderId="17" xfId="5" applyFont="1" applyFill="1" applyBorder="1" applyAlignment="1">
      <alignment horizontal="center" vertical="center"/>
    </xf>
    <xf numFmtId="0" fontId="9" fillId="9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10" fillId="9" borderId="48" xfId="5" applyFont="1" applyFill="1" applyBorder="1" applyAlignment="1">
      <alignment horizontal="center" vertical="center" wrapText="1"/>
    </xf>
    <xf numFmtId="0" fontId="10" fillId="9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9" borderId="41" xfId="5" applyFont="1" applyFill="1" applyBorder="1" applyAlignment="1">
      <alignment horizontal="center" vertical="center" wrapText="1"/>
    </xf>
    <xf numFmtId="0" fontId="9" fillId="9" borderId="42" xfId="5" applyFont="1" applyFill="1" applyBorder="1" applyAlignment="1">
      <alignment horizontal="center" vertical="center" wrapText="1"/>
    </xf>
    <xf numFmtId="0" fontId="10" fillId="9" borderId="33" xfId="5" applyFont="1" applyFill="1" applyBorder="1" applyAlignment="1">
      <alignment horizontal="center" vertical="center" wrapText="1"/>
    </xf>
    <xf numFmtId="0" fontId="10" fillId="9" borderId="49" xfId="5" applyFont="1" applyFill="1" applyBorder="1" applyAlignment="1">
      <alignment horizontal="center" vertical="center" wrapText="1"/>
    </xf>
    <xf numFmtId="0" fontId="10" fillId="9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9" borderId="5" xfId="5" applyFont="1" applyFill="1" applyBorder="1" applyAlignment="1">
      <alignment horizontal="center" vertical="center" wrapText="1"/>
    </xf>
    <xf numFmtId="0" fontId="0" fillId="8" borderId="55" xfId="0" applyFill="1" applyBorder="1" applyAlignment="1">
      <alignment horizontal="left" vertical="center"/>
    </xf>
    <xf numFmtId="0" fontId="14" fillId="12" borderId="59" xfId="0" applyFont="1" applyFill="1" applyBorder="1" applyAlignment="1">
      <alignment vertical="center"/>
    </xf>
    <xf numFmtId="0" fontId="14" fillId="12" borderId="21" xfId="0" applyFont="1" applyFill="1" applyBorder="1" applyAlignment="1">
      <alignment vertical="center"/>
    </xf>
    <xf numFmtId="0" fontId="14" fillId="12" borderId="22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1" fillId="8" borderId="21" xfId="0" applyFont="1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14" fillId="13" borderId="55" xfId="0" applyFont="1" applyFill="1" applyBorder="1" applyAlignment="1">
      <alignment vertical="center"/>
    </xf>
    <xf numFmtId="0" fontId="14" fillId="13" borderId="21" xfId="0" applyFont="1" applyFill="1" applyBorder="1" applyAlignment="1">
      <alignment vertical="center"/>
    </xf>
    <xf numFmtId="0" fontId="14" fillId="13" borderId="22" xfId="0" applyFont="1" applyFill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Fatals by Day of Occurance, 2018-2022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27</c:v>
                </c:pt>
                <c:pt idx="1">
                  <c:v>18</c:v>
                </c:pt>
                <c:pt idx="2">
                  <c:v>26</c:v>
                </c:pt>
                <c:pt idx="3">
                  <c:v>28</c:v>
                </c:pt>
                <c:pt idx="4">
                  <c:v>34</c:v>
                </c:pt>
                <c:pt idx="5">
                  <c:v>47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712766673398E-2"/>
                  <c:y val="-0.4616088951322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0202059357964871E-2"/>
                  <c:y val="-0.31043666490045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3924194091123226E-2"/>
                  <c:y val="-0.44522305603818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53018372703413E-2"/>
                  <c:y val="-0.47490098948898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95080422639479E-2"/>
                  <c:y val="-0.56709491125815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1488283195369811E-2"/>
                  <c:y val="-0.78918536591376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287839020123E-2"/>
                  <c:y val="-0.72161949239913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0.1210762331838565</c:v>
                </c:pt>
                <c:pt idx="1">
                  <c:v>8.0717488789237665E-2</c:v>
                </c:pt>
                <c:pt idx="2">
                  <c:v>0.11659192825112108</c:v>
                </c:pt>
                <c:pt idx="3">
                  <c:v>0.12556053811659193</c:v>
                </c:pt>
                <c:pt idx="4">
                  <c:v>0.15246636771300448</c:v>
                </c:pt>
                <c:pt idx="5">
                  <c:v>0.21076233183856502</c:v>
                </c:pt>
                <c:pt idx="6">
                  <c:v>0.19282511210762332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Fatals by Τime of Οccurance, 2018-2022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39</c:v>
                </c:pt>
                <c:pt idx="4">
                  <c:v>49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40778398005413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0812733023756644E-2"/>
                  <c:y val="-0.432870586012429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2.5614321286762283E-2"/>
                  <c:y val="-0.44811553485391797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2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0033649639949E-2"/>
                  <c:y val="-0.55120673296119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2431576822128105E-2"/>
                  <c:y val="-0.68168652627341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182919442665E-2"/>
                  <c:y val="-0.64315141358503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0.12556053811659193</c:v>
                </c:pt>
                <c:pt idx="1">
                  <c:v>0.13452914798206278</c:v>
                </c:pt>
                <c:pt idx="2">
                  <c:v>0.13901345291479822</c:v>
                </c:pt>
                <c:pt idx="3">
                  <c:v>0.17488789237668162</c:v>
                </c:pt>
                <c:pt idx="4">
                  <c:v>0.21973094170403587</c:v>
                </c:pt>
                <c:pt idx="5">
                  <c:v>0.20627802690582961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Fatals by Cause of the collision, 2018-2022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chart3'!$C$23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chart3'!$A$24:$A$36</c:f>
              <c:strCache>
                <c:ptCount val="13"/>
                <c:pt idx="0">
                  <c:v>Alcohol</c:v>
                </c:pt>
                <c:pt idx="1">
                  <c:v>Alcohol and Drugs</c:v>
                </c:pt>
                <c:pt idx="2">
                  <c:v>Drugs</c:v>
                </c:pt>
                <c:pt idx="3">
                  <c:v>Careless driving</c:v>
                </c:pt>
                <c:pt idx="4">
                  <c:v>Speed</c:v>
                </c:pt>
                <c:pt idx="5">
                  <c:v>Right turn</c:v>
                </c:pt>
                <c:pt idx="6">
                  <c:v>Pedestrian fault</c:v>
                </c:pt>
                <c:pt idx="7">
                  <c:v>Not driving to the left lane</c:v>
                </c:pt>
                <c:pt idx="8">
                  <c:v>Not giving priority to vehicles</c:v>
                </c:pt>
                <c:pt idx="9">
                  <c:v>Non-compliance to traffic police signals</c:v>
                </c:pt>
                <c:pt idx="10">
                  <c:v>Illegal Overtaking</c:v>
                </c:pt>
                <c:pt idx="11">
                  <c:v>Not giving priority to a Pedestrian Crossing</c:v>
                </c:pt>
                <c:pt idx="12">
                  <c:v>Other</c:v>
                </c:pt>
              </c:strCache>
            </c:strRef>
          </c:cat>
          <c:val>
            <c:numRef>
              <c:f>'data for chart3'!$C$24:$C$36</c:f>
              <c:numCache>
                <c:formatCode>0.00%</c:formatCode>
                <c:ptCount val="13"/>
                <c:pt idx="0">
                  <c:v>0.13901345291479822</c:v>
                </c:pt>
                <c:pt idx="1">
                  <c:v>5.829596412556054E-2</c:v>
                </c:pt>
                <c:pt idx="2">
                  <c:v>6.2780269058295965E-2</c:v>
                </c:pt>
                <c:pt idx="3">
                  <c:v>0.18385650224215247</c:v>
                </c:pt>
                <c:pt idx="4">
                  <c:v>0.11210762331838565</c:v>
                </c:pt>
                <c:pt idx="5">
                  <c:v>8.520179372197309E-2</c:v>
                </c:pt>
                <c:pt idx="6">
                  <c:v>8.520179372197309E-2</c:v>
                </c:pt>
                <c:pt idx="7">
                  <c:v>6.726457399103139E-2</c:v>
                </c:pt>
                <c:pt idx="8">
                  <c:v>4.4843049327354258E-2</c:v>
                </c:pt>
                <c:pt idx="9">
                  <c:v>4.0358744394618833E-2</c:v>
                </c:pt>
                <c:pt idx="10">
                  <c:v>2.6905829596412557E-2</c:v>
                </c:pt>
                <c:pt idx="11">
                  <c:v>1.7937219730941704E-2</c:v>
                </c:pt>
                <c:pt idx="12">
                  <c:v>7.623318385650224E-2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1"/>
  <sheetViews>
    <sheetView topLeftCell="A58" workbookViewId="0">
      <selection activeCell="C74" sqref="C74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43" t="str">
        <f>IF($G$2=1,C2,D2)</f>
        <v>Fatal</v>
      </c>
      <c r="C2" s="5" t="s">
        <v>11</v>
      </c>
      <c r="D2" s="6" t="s">
        <v>69</v>
      </c>
      <c r="F2" s="12" t="s">
        <v>5</v>
      </c>
      <c r="G2" s="13">
        <v>2</v>
      </c>
    </row>
    <row r="3" spans="1:7" ht="13.5" thickBot="1" x14ac:dyDescent="0.25">
      <c r="A3" s="11"/>
      <c r="B3" s="44" t="str">
        <f t="shared" ref="B3:B70" si="0">IF($G$2=1,C3,D3)</f>
        <v>Serious</v>
      </c>
      <c r="C3" s="4" t="s">
        <v>12</v>
      </c>
      <c r="D3" s="3" t="s">
        <v>70</v>
      </c>
      <c r="F3" s="1" t="s">
        <v>6</v>
      </c>
      <c r="G3" s="2"/>
    </row>
    <row r="4" spans="1:7" x14ac:dyDescent="0.2">
      <c r="A4" s="11"/>
      <c r="B4" s="44" t="str">
        <f t="shared" si="0"/>
        <v>Slight</v>
      </c>
      <c r="C4" s="4" t="s">
        <v>13</v>
      </c>
      <c r="D4" s="3" t="s">
        <v>71</v>
      </c>
    </row>
    <row r="5" spans="1:7" x14ac:dyDescent="0.2">
      <c r="A5" s="11"/>
      <c r="B5" s="44" t="str">
        <f t="shared" si="0"/>
        <v>Damages</v>
      </c>
      <c r="C5" s="4" t="s">
        <v>14</v>
      </c>
      <c r="D5" s="3" t="s">
        <v>72</v>
      </c>
    </row>
    <row r="6" spans="1:7" x14ac:dyDescent="0.2">
      <c r="A6" s="11"/>
      <c r="B6" s="44" t="str">
        <f t="shared" si="0"/>
        <v>TOTAL</v>
      </c>
      <c r="C6" s="4" t="s">
        <v>0</v>
      </c>
      <c r="D6" s="3" t="s">
        <v>4</v>
      </c>
    </row>
    <row r="7" spans="1:7" x14ac:dyDescent="0.2">
      <c r="A7" s="11"/>
      <c r="B7" s="44" t="str">
        <f t="shared" si="0"/>
        <v>PERCENTAGE %</v>
      </c>
      <c r="C7" s="4" t="s">
        <v>156</v>
      </c>
      <c r="D7" s="3" t="s">
        <v>157</v>
      </c>
    </row>
    <row r="8" spans="1:7" x14ac:dyDescent="0.2">
      <c r="A8" s="11"/>
      <c r="B8" s="44" t="str">
        <f t="shared" si="0"/>
        <v>TRAFFIC COLLISIONS</v>
      </c>
      <c r="C8" s="4" t="s">
        <v>153</v>
      </c>
      <c r="D8" s="3" t="s">
        <v>168</v>
      </c>
    </row>
    <row r="9" spans="1:7" x14ac:dyDescent="0.2">
      <c r="A9" s="11"/>
      <c r="B9" s="44" t="str">
        <f t="shared" si="0"/>
        <v>VICTIMS</v>
      </c>
      <c r="C9" s="4" t="s">
        <v>9</v>
      </c>
      <c r="D9" s="3" t="s">
        <v>73</v>
      </c>
    </row>
    <row r="10" spans="1:7" x14ac:dyDescent="0.2">
      <c r="A10" s="11"/>
      <c r="B10" s="44" t="str">
        <f t="shared" si="0"/>
        <v>Injuries</v>
      </c>
      <c r="C10" s="4" t="s">
        <v>10</v>
      </c>
      <c r="D10" s="3" t="s">
        <v>74</v>
      </c>
    </row>
    <row r="11" spans="1:7" x14ac:dyDescent="0.2">
      <c r="A11" s="11"/>
      <c r="B11" s="44" t="str">
        <f t="shared" si="0"/>
        <v>Dead</v>
      </c>
      <c r="C11" s="4" t="s">
        <v>15</v>
      </c>
      <c r="D11" s="3" t="s">
        <v>75</v>
      </c>
    </row>
    <row r="12" spans="1:7" x14ac:dyDescent="0.2">
      <c r="A12" s="11"/>
      <c r="B12" s="44" t="str">
        <f t="shared" si="0"/>
        <v>Serious</v>
      </c>
      <c r="C12" s="4" t="s">
        <v>12</v>
      </c>
      <c r="D12" s="3" t="s">
        <v>70</v>
      </c>
    </row>
    <row r="13" spans="1:7" x14ac:dyDescent="0.2">
      <c r="A13" s="11"/>
      <c r="B13" s="44" t="str">
        <f t="shared" si="0"/>
        <v>Slight</v>
      </c>
      <c r="C13" s="4" t="s">
        <v>13</v>
      </c>
      <c r="D13" s="3" t="s">
        <v>71</v>
      </c>
    </row>
    <row r="14" spans="1:7" x14ac:dyDescent="0.2">
      <c r="A14" s="11"/>
      <c r="B14" s="44" t="str">
        <f t="shared" si="0"/>
        <v>Nicosia</v>
      </c>
      <c r="C14" s="14" t="s">
        <v>16</v>
      </c>
      <c r="D14" s="15" t="s">
        <v>65</v>
      </c>
    </row>
    <row r="15" spans="1:7" x14ac:dyDescent="0.2">
      <c r="A15" s="11"/>
      <c r="B15" s="44" t="str">
        <f t="shared" si="0"/>
        <v>Limasol</v>
      </c>
      <c r="C15" s="14" t="s">
        <v>18</v>
      </c>
      <c r="D15" s="15" t="s">
        <v>67</v>
      </c>
    </row>
    <row r="16" spans="1:7" x14ac:dyDescent="0.2">
      <c r="A16" s="11"/>
      <c r="B16" s="44" t="str">
        <f t="shared" si="0"/>
        <v>Larnaka</v>
      </c>
      <c r="C16" s="4" t="s">
        <v>19</v>
      </c>
      <c r="D16" s="3" t="s">
        <v>76</v>
      </c>
    </row>
    <row r="17" spans="1:4" x14ac:dyDescent="0.2">
      <c r="A17" s="11"/>
      <c r="B17" s="44" t="str">
        <f t="shared" si="0"/>
        <v>Pafos</v>
      </c>
      <c r="C17" s="17" t="s">
        <v>20</v>
      </c>
      <c r="D17" s="16" t="s">
        <v>68</v>
      </c>
    </row>
    <row r="18" spans="1:4" x14ac:dyDescent="0.2">
      <c r="A18" s="11"/>
      <c r="B18" s="44" t="str">
        <f t="shared" si="0"/>
        <v>Famagusta</v>
      </c>
      <c r="C18" s="17" t="s">
        <v>17</v>
      </c>
      <c r="D18" s="16" t="s">
        <v>66</v>
      </c>
    </row>
    <row r="19" spans="1:4" x14ac:dyDescent="0.2">
      <c r="A19" s="11"/>
      <c r="B19" s="44" t="str">
        <f t="shared" si="0"/>
        <v>Morfou</v>
      </c>
      <c r="C19" s="4" t="s">
        <v>21</v>
      </c>
      <c r="D19" s="3" t="s">
        <v>77</v>
      </c>
    </row>
    <row r="20" spans="1:4" x14ac:dyDescent="0.2">
      <c r="A20" s="11"/>
      <c r="B20" s="44" t="str">
        <f t="shared" si="0"/>
        <v>Districts</v>
      </c>
      <c r="C20" s="4" t="s">
        <v>63</v>
      </c>
      <c r="D20" s="3" t="s">
        <v>64</v>
      </c>
    </row>
    <row r="21" spans="1:4" x14ac:dyDescent="0.2">
      <c r="A21" s="11"/>
      <c r="B21" s="44" t="str">
        <f t="shared" si="0"/>
        <v>Year</v>
      </c>
      <c r="C21" s="4" t="s">
        <v>8</v>
      </c>
      <c r="D21" s="3" t="s">
        <v>78</v>
      </c>
    </row>
    <row r="22" spans="1:4" x14ac:dyDescent="0.2">
      <c r="A22" s="11"/>
      <c r="B22" s="44" t="str">
        <f t="shared" si="0"/>
        <v>Position</v>
      </c>
      <c r="C22" s="4" t="s">
        <v>22</v>
      </c>
      <c r="D22" s="16" t="s">
        <v>79</v>
      </c>
    </row>
    <row r="23" spans="1:4" x14ac:dyDescent="0.2">
      <c r="A23" s="11"/>
      <c r="B23" s="44" t="str">
        <f t="shared" si="0"/>
        <v>Pedestrians</v>
      </c>
      <c r="C23" s="17" t="s">
        <v>23</v>
      </c>
      <c r="D23" s="3" t="s">
        <v>80</v>
      </c>
    </row>
    <row r="24" spans="1:4" x14ac:dyDescent="0.2">
      <c r="A24" s="11"/>
      <c r="B24" s="44" t="str">
        <f t="shared" si="0"/>
        <v>Drivers</v>
      </c>
      <c r="C24" s="4" t="s">
        <v>24</v>
      </c>
      <c r="D24" s="3" t="s">
        <v>81</v>
      </c>
    </row>
    <row r="25" spans="1:4" x14ac:dyDescent="0.2">
      <c r="A25" s="11"/>
      <c r="B25" s="44" t="str">
        <f t="shared" si="0"/>
        <v>Car passangers</v>
      </c>
      <c r="C25" s="4" t="s">
        <v>25</v>
      </c>
      <c r="D25" s="3" t="s">
        <v>82</v>
      </c>
    </row>
    <row r="26" spans="1:4" x14ac:dyDescent="0.2">
      <c r="A26" s="11"/>
      <c r="B26" s="44" t="str">
        <f t="shared" si="0"/>
        <v>Autocyclists</v>
      </c>
      <c r="C26" s="4" t="s">
        <v>26</v>
      </c>
      <c r="D26" s="3" t="s">
        <v>83</v>
      </c>
    </row>
    <row r="27" spans="1:4" x14ac:dyDescent="0.2">
      <c r="A27" s="11"/>
      <c r="B27" s="44" t="str">
        <f t="shared" si="0"/>
        <v>Autocycle passangers</v>
      </c>
      <c r="C27" s="4" t="s">
        <v>27</v>
      </c>
      <c r="D27" s="3" t="s">
        <v>84</v>
      </c>
    </row>
    <row r="28" spans="1:4" x14ac:dyDescent="0.2">
      <c r="A28" s="11"/>
      <c r="B28" s="44" t="str">
        <f t="shared" si="0"/>
        <v>Motorcyclists</v>
      </c>
      <c r="C28" s="4" t="s">
        <v>28</v>
      </c>
      <c r="D28" s="3" t="s">
        <v>85</v>
      </c>
    </row>
    <row r="29" spans="1:4" x14ac:dyDescent="0.2">
      <c r="A29" s="11"/>
      <c r="B29" s="44" t="str">
        <f t="shared" si="0"/>
        <v>Motorcycle passangers</v>
      </c>
      <c r="C29" s="4" t="s">
        <v>29</v>
      </c>
      <c r="D29" s="3" t="s">
        <v>86</v>
      </c>
    </row>
    <row r="30" spans="1:4" x14ac:dyDescent="0.2">
      <c r="A30" s="11"/>
      <c r="B30" s="44" t="str">
        <f t="shared" si="0"/>
        <v>E-Scooter</v>
      </c>
      <c r="C30" s="4" t="s">
        <v>158</v>
      </c>
      <c r="D30" s="3" t="s">
        <v>160</v>
      </c>
    </row>
    <row r="31" spans="1:4" x14ac:dyDescent="0.2">
      <c r="A31" s="11"/>
      <c r="B31" s="44" t="str">
        <f t="shared" si="0"/>
        <v>Electric wheelchair</v>
      </c>
      <c r="C31" s="4" t="s">
        <v>159</v>
      </c>
      <c r="D31" s="3" t="s">
        <v>161</v>
      </c>
    </row>
    <row r="32" spans="1:4" x14ac:dyDescent="0.2">
      <c r="A32" s="11"/>
      <c r="B32" s="44" t="str">
        <f t="shared" si="0"/>
        <v>Bicyclists</v>
      </c>
      <c r="C32" s="4" t="s">
        <v>30</v>
      </c>
      <c r="D32" s="3" t="s">
        <v>87</v>
      </c>
    </row>
    <row r="33" spans="1:4" x14ac:dyDescent="0.2">
      <c r="A33" s="11"/>
      <c r="B33" s="44" t="str">
        <f t="shared" si="0"/>
        <v>Description</v>
      </c>
      <c r="C33" s="4" t="s">
        <v>32</v>
      </c>
      <c r="D33" s="3" t="s">
        <v>88</v>
      </c>
    </row>
    <row r="34" spans="1:4" x14ac:dyDescent="0.2">
      <c r="A34" s="11"/>
      <c r="B34" s="44" t="str">
        <f t="shared" si="0"/>
        <v>Use of seat belt</v>
      </c>
      <c r="C34" s="4" t="s">
        <v>33</v>
      </c>
      <c r="D34" s="3" t="s">
        <v>89</v>
      </c>
    </row>
    <row r="35" spans="1:4" x14ac:dyDescent="0.2">
      <c r="A35" s="11"/>
      <c r="B35" s="44" t="str">
        <f t="shared" si="0"/>
        <v>Not use of seat belt</v>
      </c>
      <c r="C35" s="4" t="s">
        <v>34</v>
      </c>
      <c r="D35" s="3" t="s">
        <v>90</v>
      </c>
    </row>
    <row r="36" spans="1:4" x14ac:dyDescent="0.2">
      <c r="A36" s="11"/>
      <c r="B36" s="44" t="str">
        <f t="shared" si="0"/>
        <v>Not obliged to use seat belt</v>
      </c>
      <c r="C36" s="4" t="s">
        <v>35</v>
      </c>
      <c r="D36" s="3" t="s">
        <v>91</v>
      </c>
    </row>
    <row r="37" spans="1:4" x14ac:dyDescent="0.2">
      <c r="A37" s="11"/>
      <c r="B37" s="44" t="str">
        <f t="shared" si="0"/>
        <v>Unknown</v>
      </c>
      <c r="C37" s="4" t="s">
        <v>36</v>
      </c>
      <c r="D37" s="3" t="s">
        <v>92</v>
      </c>
    </row>
    <row r="38" spans="1:4" x14ac:dyDescent="0.2">
      <c r="A38" s="11"/>
      <c r="B38" s="44" t="str">
        <f t="shared" si="0"/>
        <v>Use of crash helmet</v>
      </c>
      <c r="C38" s="4" t="s">
        <v>38</v>
      </c>
      <c r="D38" s="3" t="s">
        <v>93</v>
      </c>
    </row>
    <row r="39" spans="1:4" x14ac:dyDescent="0.2">
      <c r="A39" s="11"/>
      <c r="B39" s="44" t="str">
        <f t="shared" si="0"/>
        <v>Not use of crash helmet</v>
      </c>
      <c r="C39" s="4" t="s">
        <v>39</v>
      </c>
      <c r="D39" s="3" t="s">
        <v>94</v>
      </c>
    </row>
    <row r="40" spans="1:4" x14ac:dyDescent="0.2">
      <c r="A40" s="11"/>
      <c r="B40" s="44" t="str">
        <f t="shared" si="0"/>
        <v>Age Group</v>
      </c>
      <c r="C40" s="4" t="s">
        <v>40</v>
      </c>
      <c r="D40" s="3" t="s">
        <v>95</v>
      </c>
    </row>
    <row r="41" spans="1:4" x14ac:dyDescent="0.2">
      <c r="A41" s="11"/>
      <c r="B41" s="44" t="str">
        <f t="shared" si="0"/>
        <v>Male</v>
      </c>
      <c r="C41" s="4" t="s">
        <v>41</v>
      </c>
      <c r="D41" s="3" t="s">
        <v>96</v>
      </c>
    </row>
    <row r="42" spans="1:4" x14ac:dyDescent="0.2">
      <c r="A42" s="11"/>
      <c r="B42" s="44" t="str">
        <f t="shared" si="0"/>
        <v>Female</v>
      </c>
      <c r="C42" s="4" t="s">
        <v>42</v>
      </c>
      <c r="D42" s="3" t="s">
        <v>97</v>
      </c>
    </row>
    <row r="43" spans="1:4" x14ac:dyDescent="0.2">
      <c r="A43" s="11"/>
      <c r="B43" s="44" t="str">
        <f t="shared" si="0"/>
        <v>Day</v>
      </c>
      <c r="C43" s="4" t="s">
        <v>48</v>
      </c>
      <c r="D43" s="3" t="s">
        <v>98</v>
      </c>
    </row>
    <row r="44" spans="1:4" x14ac:dyDescent="0.2">
      <c r="A44" s="11"/>
      <c r="B44" s="44" t="str">
        <f t="shared" si="0"/>
        <v>Monday</v>
      </c>
      <c r="C44" s="4" t="s">
        <v>50</v>
      </c>
      <c r="D44" s="3" t="s">
        <v>99</v>
      </c>
    </row>
    <row r="45" spans="1:4" x14ac:dyDescent="0.2">
      <c r="A45" s="11"/>
      <c r="B45" s="44" t="str">
        <f t="shared" si="0"/>
        <v>Tuesday</v>
      </c>
      <c r="C45" s="4" t="s">
        <v>51</v>
      </c>
      <c r="D45" s="3" t="s">
        <v>100</v>
      </c>
    </row>
    <row r="46" spans="1:4" x14ac:dyDescent="0.2">
      <c r="A46" s="11"/>
      <c r="B46" s="44" t="str">
        <f t="shared" si="0"/>
        <v>Wednesday</v>
      </c>
      <c r="C46" s="4" t="s">
        <v>53</v>
      </c>
      <c r="D46" s="3" t="s">
        <v>101</v>
      </c>
    </row>
    <row r="47" spans="1:4" x14ac:dyDescent="0.2">
      <c r="A47" s="11"/>
      <c r="B47" s="44" t="str">
        <f t="shared" si="0"/>
        <v>Thursday</v>
      </c>
      <c r="C47" s="4" t="s">
        <v>55</v>
      </c>
      <c r="D47" s="3" t="s">
        <v>102</v>
      </c>
    </row>
    <row r="48" spans="1:4" x14ac:dyDescent="0.2">
      <c r="A48" s="11"/>
      <c r="B48" s="44" t="str">
        <f t="shared" si="0"/>
        <v>Friday</v>
      </c>
      <c r="C48" s="4" t="s">
        <v>57</v>
      </c>
      <c r="D48" s="3" t="s">
        <v>103</v>
      </c>
    </row>
    <row r="49" spans="1:4" x14ac:dyDescent="0.2">
      <c r="A49" s="11"/>
      <c r="B49" s="44" t="str">
        <f t="shared" si="0"/>
        <v>Saturday</v>
      </c>
      <c r="C49" s="4" t="s">
        <v>59</v>
      </c>
      <c r="D49" s="3" t="s">
        <v>105</v>
      </c>
    </row>
    <row r="50" spans="1:4" x14ac:dyDescent="0.2">
      <c r="A50" s="11"/>
      <c r="B50" s="44" t="str">
        <f t="shared" si="0"/>
        <v>Sunday</v>
      </c>
      <c r="C50" s="4" t="s">
        <v>61</v>
      </c>
      <c r="D50" s="3" t="s">
        <v>104</v>
      </c>
    </row>
    <row r="51" spans="1:4" x14ac:dyDescent="0.2">
      <c r="A51" s="11"/>
      <c r="B51" s="44" t="str">
        <f t="shared" si="0"/>
        <v>Time</v>
      </c>
      <c r="C51" s="4" t="s">
        <v>49</v>
      </c>
      <c r="D51" s="3" t="s">
        <v>106</v>
      </c>
    </row>
    <row r="52" spans="1:4" x14ac:dyDescent="0.2">
      <c r="A52" s="11"/>
      <c r="B52" s="44" t="str">
        <f t="shared" si="0"/>
        <v>TABLE OF TRAFFIC COLLISIONS AND VICTIMS BY YEAR</v>
      </c>
      <c r="C52" s="4" t="s">
        <v>162</v>
      </c>
      <c r="D52" s="3" t="s">
        <v>165</v>
      </c>
    </row>
    <row r="53" spans="1:4" x14ac:dyDescent="0.2">
      <c r="A53" s="11"/>
      <c r="B53" s="44" t="str">
        <f t="shared" si="0"/>
        <v>TABLE OF TRAFFIC COLLISIONS AND VICTIMS BY DISTRICT</v>
      </c>
      <c r="C53" s="4" t="s">
        <v>163</v>
      </c>
      <c r="D53" s="3" t="s">
        <v>167</v>
      </c>
    </row>
    <row r="54" spans="1:4" x14ac:dyDescent="0.2">
      <c r="A54" s="11"/>
      <c r="B54" s="44" t="str">
        <f t="shared" si="0"/>
        <v>FATALITIES BY ROAD USER</v>
      </c>
      <c r="C54" s="4" t="s">
        <v>164</v>
      </c>
      <c r="D54" s="3" t="s">
        <v>107</v>
      </c>
    </row>
    <row r="55" spans="1:4" ht="25.5" x14ac:dyDescent="0.2">
      <c r="A55" s="11"/>
      <c r="B55" s="44" t="str">
        <f t="shared" si="0"/>
        <v>FATALITIES IN RELATION TO THE USE OF SEAT BELT</v>
      </c>
      <c r="C55" s="42" t="s">
        <v>31</v>
      </c>
      <c r="D55" s="3" t="s">
        <v>108</v>
      </c>
    </row>
    <row r="56" spans="1:4" x14ac:dyDescent="0.2">
      <c r="A56" s="11"/>
      <c r="B56" s="44" t="str">
        <f t="shared" si="0"/>
        <v>FATALITIES IN RELATION TO THE USE OF CRASH HELMET</v>
      </c>
      <c r="C56" s="4" t="s">
        <v>37</v>
      </c>
      <c r="D56" s="3" t="s">
        <v>109</v>
      </c>
    </row>
    <row r="57" spans="1:4" ht="25.5" x14ac:dyDescent="0.2">
      <c r="A57" s="11"/>
      <c r="B57" s="44" t="str">
        <f t="shared" si="0"/>
        <v>FATALITIES BY AGE GROUP AND GENDER</v>
      </c>
      <c r="C57" s="42" t="s">
        <v>166</v>
      </c>
      <c r="D57" s="3" t="s">
        <v>110</v>
      </c>
    </row>
    <row r="58" spans="1:4" x14ac:dyDescent="0.2">
      <c r="A58" s="11"/>
      <c r="B58" s="44" t="str">
        <f t="shared" si="0"/>
        <v>Fatals by Day of Occurance, 2018-2022</v>
      </c>
      <c r="C58" s="14" t="s">
        <v>170</v>
      </c>
      <c r="D58" s="15" t="s">
        <v>176</v>
      </c>
    </row>
    <row r="59" spans="1:4" x14ac:dyDescent="0.2">
      <c r="A59" s="11"/>
      <c r="B59" s="44" t="str">
        <f t="shared" si="0"/>
        <v>Fatals by Τime of Οccurance, 2018-2022</v>
      </c>
      <c r="C59" s="17" t="s">
        <v>171</v>
      </c>
      <c r="D59" s="15" t="s">
        <v>177</v>
      </c>
    </row>
    <row r="60" spans="1:4" x14ac:dyDescent="0.2">
      <c r="A60" s="11"/>
      <c r="B60" s="44" t="str">
        <f t="shared" si="0"/>
        <v>Fatals by Cause of the collision, 2018-2022</v>
      </c>
      <c r="C60" s="14" t="s">
        <v>169</v>
      </c>
      <c r="D60" s="15" t="s">
        <v>178</v>
      </c>
    </row>
    <row r="61" spans="1:4" ht="25.5" x14ac:dyDescent="0.2">
      <c r="A61" s="11"/>
      <c r="B61" s="44" t="str">
        <f t="shared" si="0"/>
        <v>Fatals by Cause of the collision for the period of years, 2018-2022</v>
      </c>
      <c r="C61" s="14" t="s">
        <v>172</v>
      </c>
      <c r="D61" s="17" t="s">
        <v>175</v>
      </c>
    </row>
    <row r="62" spans="1:4" x14ac:dyDescent="0.2">
      <c r="A62" s="11"/>
      <c r="B62" s="44" t="str">
        <f t="shared" si="0"/>
        <v>Main reasons</v>
      </c>
      <c r="C62" s="4" t="s">
        <v>125</v>
      </c>
      <c r="D62" s="15" t="s">
        <v>147</v>
      </c>
    </row>
    <row r="63" spans="1:4" x14ac:dyDescent="0.2">
      <c r="A63" s="11"/>
      <c r="B63" s="44" t="str">
        <f t="shared" ref="B63" si="1">IF($G$2=1,C63,D63)</f>
        <v>Alcohol</v>
      </c>
      <c r="C63" s="4" t="s">
        <v>127</v>
      </c>
      <c r="D63" s="3" t="s">
        <v>146</v>
      </c>
    </row>
    <row r="64" spans="1:4" x14ac:dyDescent="0.2">
      <c r="A64" s="11"/>
      <c r="B64" s="44" t="str">
        <f t="shared" si="0"/>
        <v>Alcohol and Drugs</v>
      </c>
      <c r="C64" s="14" t="s">
        <v>181</v>
      </c>
      <c r="D64" s="15" t="s">
        <v>182</v>
      </c>
    </row>
    <row r="65" spans="1:4" x14ac:dyDescent="0.2">
      <c r="A65" s="11"/>
      <c r="B65" s="44" t="str">
        <f t="shared" si="0"/>
        <v>Careless driving</v>
      </c>
      <c r="C65" s="4" t="s">
        <v>128</v>
      </c>
      <c r="D65" s="3" t="s">
        <v>145</v>
      </c>
    </row>
    <row r="66" spans="1:4" x14ac:dyDescent="0.2">
      <c r="A66" s="11"/>
      <c r="B66" s="44" t="str">
        <f t="shared" si="0"/>
        <v>Speed</v>
      </c>
      <c r="C66" s="4" t="s">
        <v>129</v>
      </c>
      <c r="D66" s="3" t="s">
        <v>144</v>
      </c>
    </row>
    <row r="67" spans="1:4" x14ac:dyDescent="0.2">
      <c r="A67" s="11"/>
      <c r="B67" s="44" t="str">
        <f t="shared" si="0"/>
        <v>Not driving to the left lane</v>
      </c>
      <c r="C67" s="14" t="s">
        <v>130</v>
      </c>
      <c r="D67" s="3" t="s">
        <v>142</v>
      </c>
    </row>
    <row r="68" spans="1:4" x14ac:dyDescent="0.2">
      <c r="A68" s="11"/>
      <c r="B68" s="44" t="str">
        <f t="shared" si="0"/>
        <v>Right turn</v>
      </c>
      <c r="C68" s="4" t="s">
        <v>131</v>
      </c>
      <c r="D68" s="3" t="s">
        <v>141</v>
      </c>
    </row>
    <row r="69" spans="1:4" x14ac:dyDescent="0.2">
      <c r="A69" s="11"/>
      <c r="B69" s="44" t="str">
        <f t="shared" si="0"/>
        <v>Pedestrian fault</v>
      </c>
      <c r="C69" s="4" t="s">
        <v>132</v>
      </c>
      <c r="D69" s="3" t="s">
        <v>139</v>
      </c>
    </row>
    <row r="70" spans="1:4" x14ac:dyDescent="0.2">
      <c r="A70" s="11"/>
      <c r="B70" s="44" t="str">
        <f t="shared" si="0"/>
        <v>Not giving priority to vehicles</v>
      </c>
      <c r="C70" s="4" t="s">
        <v>133</v>
      </c>
      <c r="D70" s="3" t="s">
        <v>140</v>
      </c>
    </row>
    <row r="71" spans="1:4" x14ac:dyDescent="0.2">
      <c r="A71" s="11"/>
      <c r="B71" s="44" t="str">
        <f t="shared" ref="B71" si="2">IF($G$2=1,C71,D71)</f>
        <v>Not giving priority to a Pedestrian Crossing</v>
      </c>
      <c r="C71" s="14" t="s">
        <v>183</v>
      </c>
      <c r="D71" s="15" t="s">
        <v>184</v>
      </c>
    </row>
    <row r="72" spans="1:4" x14ac:dyDescent="0.2">
      <c r="A72" s="11"/>
      <c r="B72" s="44" t="str">
        <f t="shared" ref="B72:B78" si="3">IF($G$2=1,C72,D72)</f>
        <v>Drugs</v>
      </c>
      <c r="C72" s="4" t="s">
        <v>134</v>
      </c>
      <c r="D72" s="3" t="s">
        <v>138</v>
      </c>
    </row>
    <row r="73" spans="1:4" x14ac:dyDescent="0.2">
      <c r="A73" s="11"/>
      <c r="B73" s="44" t="str">
        <f t="shared" si="3"/>
        <v>Other</v>
      </c>
      <c r="C73" s="4" t="s">
        <v>135</v>
      </c>
      <c r="D73" s="15" t="s">
        <v>143</v>
      </c>
    </row>
    <row r="74" spans="1:4" x14ac:dyDescent="0.2">
      <c r="A74" s="11"/>
      <c r="B74" s="44" t="str">
        <f t="shared" si="3"/>
        <v>Illegal Overtaking</v>
      </c>
      <c r="C74" s="4" t="s">
        <v>185</v>
      </c>
      <c r="D74" s="15" t="s">
        <v>186</v>
      </c>
    </row>
    <row r="75" spans="1:4" x14ac:dyDescent="0.2">
      <c r="A75" s="11"/>
      <c r="B75" s="44" t="str">
        <f t="shared" si="3"/>
        <v>Non-compliance to traffic police signals</v>
      </c>
      <c r="C75" s="4" t="s">
        <v>136</v>
      </c>
      <c r="D75" s="3" t="s">
        <v>137</v>
      </c>
    </row>
    <row r="76" spans="1:4" ht="25.5" x14ac:dyDescent="0.2">
      <c r="A76" s="11"/>
      <c r="B76" s="44" t="str">
        <f t="shared" si="3"/>
        <v>Last five years 
(2018-2022)</v>
      </c>
      <c r="C76" s="17" t="s">
        <v>173</v>
      </c>
      <c r="D76" s="16" t="s">
        <v>174</v>
      </c>
    </row>
    <row r="77" spans="1:4" x14ac:dyDescent="0.2">
      <c r="A77" s="11"/>
      <c r="B77" s="44" t="str">
        <f t="shared" si="3"/>
        <v>% period</v>
      </c>
      <c r="C77" s="4" t="s">
        <v>126</v>
      </c>
      <c r="D77" s="15" t="s">
        <v>148</v>
      </c>
    </row>
    <row r="78" spans="1:4" x14ac:dyDescent="0.2">
      <c r="A78" s="11"/>
      <c r="B78" s="44" t="str">
        <f t="shared" si="3"/>
        <v>Unknown</v>
      </c>
      <c r="C78" s="14" t="s">
        <v>149</v>
      </c>
      <c r="D78" s="15" t="s">
        <v>92</v>
      </c>
    </row>
    <row r="79" spans="1:4" x14ac:dyDescent="0.2">
      <c r="A79" s="11"/>
      <c r="B79" s="44" t="str">
        <f>IF($G$2=1,C79,D79)</f>
        <v>Source: Statistics and Cartography Office</v>
      </c>
      <c r="C79" s="14" t="s">
        <v>154</v>
      </c>
      <c r="D79" s="15" t="s">
        <v>155</v>
      </c>
    </row>
    <row r="80" spans="1:4" x14ac:dyDescent="0.2">
      <c r="A80" s="11"/>
      <c r="B80" s="44" t="str">
        <f t="shared" ref="B80:B81" si="4">IF($G$2=1,C80,D80)</f>
        <v>Not giving priority to pedestrians on petestrian crossing</v>
      </c>
      <c r="C80" s="14" t="s">
        <v>151</v>
      </c>
      <c r="D80" s="15" t="s">
        <v>152</v>
      </c>
    </row>
    <row r="81" spans="1:4" x14ac:dyDescent="0.2">
      <c r="A81" s="11"/>
      <c r="B81" s="44">
        <f t="shared" si="4"/>
        <v>0</v>
      </c>
      <c r="C81" s="14"/>
      <c r="D81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24"/>
  <sheetViews>
    <sheetView tabSelected="1" zoomScaleNormal="100" workbookViewId="0">
      <selection activeCell="L4" sqref="L4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77" t="str">
        <f>data!B52</f>
        <v>TABLE OF TRAFFIC COLLISIONS AND VICTIMS BY YEAR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79" t="str">
        <f>data!B21</f>
        <v>Year</v>
      </c>
      <c r="B3" s="182" t="str">
        <f>data!B8</f>
        <v>TRAFFIC COLLISIONS</v>
      </c>
      <c r="C3" s="183"/>
      <c r="D3" s="183"/>
      <c r="E3" s="183"/>
      <c r="F3" s="184"/>
      <c r="G3" s="188" t="str">
        <f>data!B9</f>
        <v>VICTIMS</v>
      </c>
      <c r="H3" s="188"/>
      <c r="I3" s="188"/>
      <c r="J3" s="189"/>
    </row>
    <row r="4" spans="1:13" ht="15.75" x14ac:dyDescent="0.2">
      <c r="A4" s="180"/>
      <c r="B4" s="185"/>
      <c r="C4" s="186"/>
      <c r="D4" s="186"/>
      <c r="E4" s="186"/>
      <c r="F4" s="187"/>
      <c r="G4" s="68"/>
      <c r="H4" s="190" t="str">
        <f>data!B10</f>
        <v>Injuries</v>
      </c>
      <c r="I4" s="190"/>
      <c r="J4" s="69"/>
    </row>
    <row r="5" spans="1:13" ht="20.25" customHeight="1" thickBot="1" x14ac:dyDescent="0.25">
      <c r="A5" s="181"/>
      <c r="B5" s="72" t="str">
        <f>data!B2</f>
        <v>Fatal</v>
      </c>
      <c r="C5" s="71" t="str">
        <f>data!B3</f>
        <v>Serious</v>
      </c>
      <c r="D5" s="71" t="str">
        <f>data!B4</f>
        <v>Slight</v>
      </c>
      <c r="E5" s="71" t="str">
        <f>data!B5</f>
        <v>Damages</v>
      </c>
      <c r="F5" s="73" t="str">
        <f>data!B6</f>
        <v>TOTAL</v>
      </c>
      <c r="G5" s="70" t="str">
        <f>data!B11</f>
        <v>Dead</v>
      </c>
      <c r="H5" s="71" t="str">
        <f>data!B12</f>
        <v>Serious</v>
      </c>
      <c r="I5" s="71" t="str">
        <f>data!B13</f>
        <v>Slight</v>
      </c>
      <c r="J5" s="73" t="str">
        <f>F5</f>
        <v>TOTAL</v>
      </c>
    </row>
    <row r="6" spans="1:13" ht="36" customHeight="1" x14ac:dyDescent="0.2">
      <c r="A6" s="65">
        <v>2018</v>
      </c>
      <c r="B6" s="21">
        <v>44</v>
      </c>
      <c r="C6" s="22">
        <v>292</v>
      </c>
      <c r="D6" s="22">
        <v>163</v>
      </c>
      <c r="E6" s="155">
        <v>242</v>
      </c>
      <c r="F6" s="74">
        <f>SUM(B6:E6)</f>
        <v>741</v>
      </c>
      <c r="G6" s="21">
        <v>49</v>
      </c>
      <c r="H6" s="113">
        <v>348</v>
      </c>
      <c r="I6" s="112">
        <v>393</v>
      </c>
      <c r="J6" s="77">
        <f>SUM(G6:I6)</f>
        <v>790</v>
      </c>
    </row>
    <row r="7" spans="1:13" ht="36" customHeight="1" x14ac:dyDescent="0.2">
      <c r="A7" s="66">
        <v>2019</v>
      </c>
      <c r="B7" s="25">
        <v>52</v>
      </c>
      <c r="C7" s="26">
        <v>286</v>
      </c>
      <c r="D7" s="26">
        <v>152</v>
      </c>
      <c r="E7" s="156">
        <v>237</v>
      </c>
      <c r="F7" s="74">
        <f>SUM(B7:E7)</f>
        <v>727</v>
      </c>
      <c r="G7" s="21">
        <v>52</v>
      </c>
      <c r="H7" s="22">
        <v>340</v>
      </c>
      <c r="I7" s="112">
        <v>333</v>
      </c>
      <c r="J7" s="77">
        <f>SUM(G7:I7)</f>
        <v>725</v>
      </c>
    </row>
    <row r="8" spans="1:13" ht="36" customHeight="1" x14ac:dyDescent="0.2">
      <c r="A8" s="67">
        <v>2020</v>
      </c>
      <c r="B8" s="54">
        <v>48</v>
      </c>
      <c r="C8" s="36">
        <v>185</v>
      </c>
      <c r="D8" s="36">
        <v>108</v>
      </c>
      <c r="E8" s="157">
        <v>165</v>
      </c>
      <c r="F8" s="74">
        <f>SUM(B8:E8)</f>
        <v>506</v>
      </c>
      <c r="G8" s="21">
        <v>48</v>
      </c>
      <c r="H8" s="22">
        <v>211</v>
      </c>
      <c r="I8" s="112">
        <v>218</v>
      </c>
      <c r="J8" s="77">
        <f>SUM(G8:I8)</f>
        <v>477</v>
      </c>
    </row>
    <row r="9" spans="1:13" ht="36" customHeight="1" x14ac:dyDescent="0.2">
      <c r="A9" s="67">
        <v>2021</v>
      </c>
      <c r="B9" s="54">
        <v>44</v>
      </c>
      <c r="C9" s="36">
        <v>207</v>
      </c>
      <c r="D9" s="36">
        <v>75</v>
      </c>
      <c r="E9" s="157">
        <v>96</v>
      </c>
      <c r="F9" s="75">
        <f>SUM(B9:E9)</f>
        <v>422</v>
      </c>
      <c r="G9" s="21">
        <v>45</v>
      </c>
      <c r="H9" s="22">
        <v>252</v>
      </c>
      <c r="I9" s="112">
        <v>194</v>
      </c>
      <c r="J9" s="78">
        <f>SUM(G9:I9)</f>
        <v>491</v>
      </c>
    </row>
    <row r="10" spans="1:13" ht="36" customHeight="1" thickBot="1" x14ac:dyDescent="0.25">
      <c r="A10" s="108">
        <v>2022</v>
      </c>
      <c r="B10" s="28">
        <v>35</v>
      </c>
      <c r="C10" s="29">
        <v>225</v>
      </c>
      <c r="D10" s="29">
        <v>112</v>
      </c>
      <c r="E10" s="158">
        <v>183</v>
      </c>
      <c r="F10" s="76">
        <f>SUM(B10:E10)</f>
        <v>555</v>
      </c>
      <c r="G10" s="28">
        <v>37</v>
      </c>
      <c r="H10" s="29">
        <v>253</v>
      </c>
      <c r="I10" s="114">
        <v>215</v>
      </c>
      <c r="J10" s="79">
        <f>SUM(G10:I10)</f>
        <v>505</v>
      </c>
    </row>
    <row r="11" spans="1:13" x14ac:dyDescent="0.2">
      <c r="A11" s="109" t="str">
        <f>data!$B$79</f>
        <v>Source: Statistics and Cartography Office</v>
      </c>
    </row>
    <row r="12" spans="1:13" ht="41.25" customHeight="1" x14ac:dyDescent="0.2">
      <c r="A12" s="191" t="str">
        <f>data!B53</f>
        <v>TABLE OF TRAFFIC COLLISIONS AND VICTIMS BY DISTRICT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31"/>
      <c r="M12" s="31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68" t="str">
        <f>data!B20</f>
        <v>Districts</v>
      </c>
      <c r="B14" s="171" t="str">
        <f>data!B2</f>
        <v>Fatal</v>
      </c>
      <c r="C14" s="172"/>
      <c r="D14" s="172"/>
      <c r="E14" s="172"/>
      <c r="F14" s="173"/>
      <c r="G14" s="171" t="str">
        <f>data!B11</f>
        <v>Dead</v>
      </c>
      <c r="H14" s="172"/>
      <c r="I14" s="172"/>
      <c r="J14" s="172"/>
      <c r="K14" s="173"/>
    </row>
    <row r="15" spans="1:13" ht="12.75" customHeight="1" x14ac:dyDescent="0.2">
      <c r="A15" s="169"/>
      <c r="B15" s="174"/>
      <c r="C15" s="175"/>
      <c r="D15" s="175"/>
      <c r="E15" s="175"/>
      <c r="F15" s="176"/>
      <c r="G15" s="174"/>
      <c r="H15" s="175"/>
      <c r="I15" s="175"/>
      <c r="J15" s="175"/>
      <c r="K15" s="176"/>
    </row>
    <row r="16" spans="1:13" ht="27" customHeight="1" thickBot="1" x14ac:dyDescent="0.25">
      <c r="A16" s="170"/>
      <c r="B16" s="71">
        <v>2018</v>
      </c>
      <c r="C16" s="80">
        <v>2019</v>
      </c>
      <c r="D16" s="71">
        <v>2020</v>
      </c>
      <c r="E16" s="71">
        <v>2021</v>
      </c>
      <c r="F16" s="115">
        <v>2022</v>
      </c>
      <c r="G16" s="71">
        <v>2018</v>
      </c>
      <c r="H16" s="80">
        <v>2019</v>
      </c>
      <c r="I16" s="71">
        <v>2020</v>
      </c>
      <c r="J16" s="71">
        <v>2021</v>
      </c>
      <c r="K16" s="115">
        <v>2022</v>
      </c>
    </row>
    <row r="17" spans="1:11" ht="36" customHeight="1" x14ac:dyDescent="0.2">
      <c r="A17" s="63" t="str">
        <f>data!B14</f>
        <v>Nicosia</v>
      </c>
      <c r="B17" s="116">
        <v>8</v>
      </c>
      <c r="C17" s="124">
        <v>15</v>
      </c>
      <c r="D17" s="22">
        <v>12</v>
      </c>
      <c r="E17" s="22">
        <v>13</v>
      </c>
      <c r="F17" s="126">
        <v>7</v>
      </c>
      <c r="G17" s="116">
        <v>8</v>
      </c>
      <c r="H17" s="124">
        <v>15</v>
      </c>
      <c r="I17" s="22">
        <v>12</v>
      </c>
      <c r="J17" s="22">
        <v>14</v>
      </c>
      <c r="K17" s="126">
        <v>8</v>
      </c>
    </row>
    <row r="18" spans="1:11" ht="36" customHeight="1" x14ac:dyDescent="0.2">
      <c r="A18" s="63" t="str">
        <f>data!B15</f>
        <v>Limasol</v>
      </c>
      <c r="B18" s="116">
        <v>14</v>
      </c>
      <c r="C18" s="124">
        <v>14</v>
      </c>
      <c r="D18" s="22">
        <v>17</v>
      </c>
      <c r="E18" s="22">
        <v>9</v>
      </c>
      <c r="F18" s="126">
        <v>13</v>
      </c>
      <c r="G18" s="116">
        <v>17</v>
      </c>
      <c r="H18" s="124">
        <v>14</v>
      </c>
      <c r="I18" s="22">
        <v>17</v>
      </c>
      <c r="J18" s="22">
        <v>9</v>
      </c>
      <c r="K18" s="126">
        <v>14</v>
      </c>
    </row>
    <row r="19" spans="1:11" ht="36" customHeight="1" x14ac:dyDescent="0.2">
      <c r="A19" s="63" t="str">
        <f>data!B16</f>
        <v>Larnaka</v>
      </c>
      <c r="B19" s="116">
        <v>8</v>
      </c>
      <c r="C19" s="124">
        <v>6</v>
      </c>
      <c r="D19" s="22">
        <v>9</v>
      </c>
      <c r="E19" s="22">
        <v>6</v>
      </c>
      <c r="F19" s="126">
        <v>6</v>
      </c>
      <c r="G19" s="116">
        <v>8</v>
      </c>
      <c r="H19" s="124">
        <v>6</v>
      </c>
      <c r="I19" s="22">
        <v>9</v>
      </c>
      <c r="J19" s="22">
        <v>6</v>
      </c>
      <c r="K19" s="126">
        <v>6</v>
      </c>
    </row>
    <row r="20" spans="1:11" ht="36" customHeight="1" x14ac:dyDescent="0.2">
      <c r="A20" s="63" t="str">
        <f>data!B17</f>
        <v>Pafos</v>
      </c>
      <c r="B20" s="116">
        <v>9</v>
      </c>
      <c r="C20" s="124">
        <v>7</v>
      </c>
      <c r="D20" s="22">
        <v>5</v>
      </c>
      <c r="E20" s="22">
        <v>9</v>
      </c>
      <c r="F20" s="126">
        <v>4</v>
      </c>
      <c r="G20" s="116">
        <v>11</v>
      </c>
      <c r="H20" s="124">
        <v>7</v>
      </c>
      <c r="I20" s="22">
        <v>5</v>
      </c>
      <c r="J20" s="22">
        <v>9</v>
      </c>
      <c r="K20" s="126">
        <v>4</v>
      </c>
    </row>
    <row r="21" spans="1:11" ht="36" customHeight="1" x14ac:dyDescent="0.2">
      <c r="A21" s="63" t="str">
        <f>data!B18</f>
        <v>Famagusta</v>
      </c>
      <c r="B21" s="116">
        <v>4</v>
      </c>
      <c r="C21" s="124">
        <v>4</v>
      </c>
      <c r="D21" s="22">
        <v>3</v>
      </c>
      <c r="E21" s="22">
        <v>6</v>
      </c>
      <c r="F21" s="126">
        <v>5</v>
      </c>
      <c r="G21" s="116">
        <v>4</v>
      </c>
      <c r="H21" s="124">
        <v>4</v>
      </c>
      <c r="I21" s="22">
        <v>3</v>
      </c>
      <c r="J21" s="22">
        <v>6</v>
      </c>
      <c r="K21" s="126">
        <v>5</v>
      </c>
    </row>
    <row r="22" spans="1:11" ht="36" customHeight="1" thickBot="1" x14ac:dyDescent="0.25">
      <c r="A22" s="64" t="str">
        <f>data!B19</f>
        <v>Morfou</v>
      </c>
      <c r="B22" s="117">
        <v>1</v>
      </c>
      <c r="C22" s="125">
        <v>6</v>
      </c>
      <c r="D22" s="29">
        <v>2</v>
      </c>
      <c r="E22" s="29">
        <v>1</v>
      </c>
      <c r="F22" s="127">
        <v>0</v>
      </c>
      <c r="G22" s="117">
        <v>1</v>
      </c>
      <c r="H22" s="125">
        <v>6</v>
      </c>
      <c r="I22" s="29">
        <v>2</v>
      </c>
      <c r="J22" s="29">
        <v>1</v>
      </c>
      <c r="K22" s="127">
        <v>0</v>
      </c>
    </row>
    <row r="23" spans="1:11" ht="30.75" customHeight="1" thickBot="1" x14ac:dyDescent="0.25">
      <c r="A23" s="81" t="str">
        <f>data!B6</f>
        <v>TOTAL</v>
      </c>
      <c r="B23" s="82">
        <f>SUM(B17:B22)</f>
        <v>44</v>
      </c>
      <c r="C23" s="83">
        <f>SUM(C17:C22)</f>
        <v>52</v>
      </c>
      <c r="D23" s="83">
        <f>SUM(D17:D22)</f>
        <v>48</v>
      </c>
      <c r="E23" s="83">
        <f>SUM(E17:E22)</f>
        <v>44</v>
      </c>
      <c r="F23" s="84">
        <f>SUM(F17:F22)</f>
        <v>35</v>
      </c>
      <c r="G23" s="85">
        <f t="shared" ref="G23:J23" si="0">SUM(G17:G22)</f>
        <v>49</v>
      </c>
      <c r="H23" s="86">
        <f t="shared" si="0"/>
        <v>52</v>
      </c>
      <c r="I23" s="86">
        <f t="shared" si="0"/>
        <v>48</v>
      </c>
      <c r="J23" s="86">
        <f t="shared" si="0"/>
        <v>45</v>
      </c>
      <c r="K23" s="87">
        <f t="shared" ref="K23" si="1">SUM(K17:K22)</f>
        <v>37</v>
      </c>
    </row>
    <row r="24" spans="1:11" x14ac:dyDescent="0.2">
      <c r="A24" s="109" t="str">
        <f>data!$B$79</f>
        <v>Source: Statistics and Cartography Office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5"/>
  <sheetViews>
    <sheetView view="pageBreakPreview" zoomScaleNormal="100" zoomScaleSheetLayoutView="100" workbookViewId="0">
      <selection activeCell="L13" sqref="L13"/>
    </sheetView>
  </sheetViews>
  <sheetFormatPr defaultRowHeight="12.75" x14ac:dyDescent="0.2"/>
  <cols>
    <col min="1" max="1" width="24.7109375" style="18" customWidth="1"/>
    <col min="2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 x14ac:dyDescent="0.2">
      <c r="A1" s="191" t="str">
        <f>data!B54</f>
        <v>FATALITIES BY ROAD USER</v>
      </c>
      <c r="B1" s="191"/>
      <c r="C1" s="191"/>
      <c r="D1" s="191"/>
      <c r="E1" s="191"/>
      <c r="F1" s="191"/>
      <c r="G1" s="191"/>
      <c r="H1" s="123"/>
    </row>
    <row r="2" spans="1:8" ht="5.25" customHeight="1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 x14ac:dyDescent="0.25">
      <c r="A3" s="59" t="str">
        <f>data!B22</f>
        <v>Position</v>
      </c>
      <c r="B3" s="57">
        <v>2018</v>
      </c>
      <c r="C3" s="57">
        <v>2019</v>
      </c>
      <c r="D3" s="57">
        <v>2020</v>
      </c>
      <c r="E3" s="57">
        <v>2021</v>
      </c>
      <c r="F3" s="58">
        <v>2022</v>
      </c>
      <c r="G3" s="88" t="str">
        <f>data!B6</f>
        <v>TOTAL</v>
      </c>
      <c r="H3" s="88" t="str">
        <f>data!B7</f>
        <v>PERCENTAGE %</v>
      </c>
    </row>
    <row r="4" spans="1:8" ht="36" customHeight="1" x14ac:dyDescent="0.2">
      <c r="A4" s="62" t="str">
        <f>data!B23</f>
        <v>Pedestrians</v>
      </c>
      <c r="B4" s="23">
        <v>8</v>
      </c>
      <c r="C4" s="23">
        <v>13</v>
      </c>
      <c r="D4" s="23">
        <v>13</v>
      </c>
      <c r="E4" s="23">
        <v>6</v>
      </c>
      <c r="F4" s="52">
        <v>6</v>
      </c>
      <c r="G4" s="128">
        <f>SUM(B4:F4)</f>
        <v>46</v>
      </c>
      <c r="H4" s="131">
        <f t="shared" ref="H4:H14" si="0">G4/$G$14</f>
        <v>0.19913419913419914</v>
      </c>
    </row>
    <row r="5" spans="1:8" ht="36" customHeight="1" x14ac:dyDescent="0.2">
      <c r="A5" s="63" t="str">
        <f>data!B24</f>
        <v>Drivers</v>
      </c>
      <c r="B5" s="23">
        <v>19</v>
      </c>
      <c r="C5" s="23">
        <v>15</v>
      </c>
      <c r="D5" s="23">
        <v>16</v>
      </c>
      <c r="E5" s="23">
        <v>20</v>
      </c>
      <c r="F5" s="52">
        <v>10</v>
      </c>
      <c r="G5" s="128">
        <f t="shared" ref="G5:G13" si="1">SUM(B5:F5)</f>
        <v>80</v>
      </c>
      <c r="H5" s="131">
        <f t="shared" si="0"/>
        <v>0.34632034632034631</v>
      </c>
    </row>
    <row r="6" spans="1:8" ht="36" customHeight="1" x14ac:dyDescent="0.2">
      <c r="A6" s="63" t="str">
        <f>data!B25</f>
        <v>Car passangers</v>
      </c>
      <c r="B6" s="23">
        <v>5</v>
      </c>
      <c r="C6" s="23">
        <v>5</v>
      </c>
      <c r="D6" s="23">
        <v>4</v>
      </c>
      <c r="E6" s="23">
        <v>3</v>
      </c>
      <c r="F6" s="52">
        <v>4</v>
      </c>
      <c r="G6" s="128">
        <f t="shared" si="1"/>
        <v>21</v>
      </c>
      <c r="H6" s="131">
        <f t="shared" si="0"/>
        <v>9.0909090909090912E-2</v>
      </c>
    </row>
    <row r="7" spans="1:8" ht="36" customHeight="1" x14ac:dyDescent="0.2">
      <c r="A7" s="63" t="str">
        <f>data!B26</f>
        <v>Autocyclists</v>
      </c>
      <c r="B7" s="23">
        <v>2</v>
      </c>
      <c r="C7" s="23">
        <v>0</v>
      </c>
      <c r="D7" s="23">
        <v>0</v>
      </c>
      <c r="E7" s="23">
        <v>2</v>
      </c>
      <c r="F7" s="52">
        <v>1</v>
      </c>
      <c r="G7" s="128">
        <f t="shared" si="1"/>
        <v>5</v>
      </c>
      <c r="H7" s="131">
        <f t="shared" si="0"/>
        <v>2.1645021645021644E-2</v>
      </c>
    </row>
    <row r="8" spans="1:8" ht="36" customHeight="1" x14ac:dyDescent="0.2">
      <c r="A8" s="63" t="str">
        <f>data!B27</f>
        <v>Autocycle passangers</v>
      </c>
      <c r="B8" s="23">
        <v>0</v>
      </c>
      <c r="C8" s="23">
        <v>0</v>
      </c>
      <c r="D8" s="23">
        <v>0</v>
      </c>
      <c r="E8" s="23">
        <v>0</v>
      </c>
      <c r="F8" s="52">
        <v>0</v>
      </c>
      <c r="G8" s="128">
        <f t="shared" si="1"/>
        <v>0</v>
      </c>
      <c r="H8" s="131">
        <f t="shared" si="0"/>
        <v>0</v>
      </c>
    </row>
    <row r="9" spans="1:8" ht="36" customHeight="1" x14ac:dyDescent="0.2">
      <c r="A9" s="63" t="str">
        <f>data!B28</f>
        <v>Motorcyclists</v>
      </c>
      <c r="B9" s="23">
        <v>11</v>
      </c>
      <c r="C9" s="23">
        <v>15</v>
      </c>
      <c r="D9" s="23">
        <v>13</v>
      </c>
      <c r="E9" s="23">
        <v>11</v>
      </c>
      <c r="F9" s="52">
        <v>9</v>
      </c>
      <c r="G9" s="128">
        <f t="shared" si="1"/>
        <v>59</v>
      </c>
      <c r="H9" s="131">
        <f t="shared" si="0"/>
        <v>0.25541125541125542</v>
      </c>
    </row>
    <row r="10" spans="1:8" ht="36" customHeight="1" x14ac:dyDescent="0.2">
      <c r="A10" s="63" t="str">
        <f>data!B29</f>
        <v>Motorcycle passangers</v>
      </c>
      <c r="B10" s="23">
        <v>3</v>
      </c>
      <c r="C10" s="23">
        <v>1</v>
      </c>
      <c r="D10" s="23">
        <v>1</v>
      </c>
      <c r="E10" s="23">
        <v>1</v>
      </c>
      <c r="F10" s="52">
        <v>2</v>
      </c>
      <c r="G10" s="128">
        <f t="shared" si="1"/>
        <v>8</v>
      </c>
      <c r="H10" s="131">
        <f t="shared" si="0"/>
        <v>3.4632034632034632E-2</v>
      </c>
    </row>
    <row r="11" spans="1:8" ht="36" customHeight="1" x14ac:dyDescent="0.2">
      <c r="A11" s="63" t="str">
        <f>data!B30</f>
        <v>E-Scooter</v>
      </c>
      <c r="B11" s="37">
        <v>0</v>
      </c>
      <c r="C11" s="37">
        <v>1</v>
      </c>
      <c r="D11" s="37">
        <v>0</v>
      </c>
      <c r="E11" s="37">
        <v>0</v>
      </c>
      <c r="F11" s="53">
        <v>1</v>
      </c>
      <c r="G11" s="129">
        <f t="shared" si="1"/>
        <v>2</v>
      </c>
      <c r="H11" s="132">
        <f t="shared" si="0"/>
        <v>8.658008658008658E-3</v>
      </c>
    </row>
    <row r="12" spans="1:8" ht="32.25" customHeight="1" x14ac:dyDescent="0.2">
      <c r="A12" s="63" t="str">
        <f>data!B31</f>
        <v>Electric wheelchair</v>
      </c>
      <c r="B12" s="37">
        <v>0</v>
      </c>
      <c r="C12" s="37">
        <v>1</v>
      </c>
      <c r="D12" s="37">
        <v>0</v>
      </c>
      <c r="E12" s="37">
        <v>1</v>
      </c>
      <c r="F12" s="53">
        <v>0</v>
      </c>
      <c r="G12" s="129">
        <f t="shared" si="1"/>
        <v>2</v>
      </c>
      <c r="H12" s="132">
        <f t="shared" si="0"/>
        <v>8.658008658008658E-3</v>
      </c>
    </row>
    <row r="13" spans="1:8" ht="36" customHeight="1" thickBot="1" x14ac:dyDescent="0.25">
      <c r="A13" s="64" t="str">
        <f>data!B32</f>
        <v>Bicyclists</v>
      </c>
      <c r="B13" s="37">
        <v>1</v>
      </c>
      <c r="C13" s="37">
        <v>1</v>
      </c>
      <c r="D13" s="30">
        <v>1</v>
      </c>
      <c r="E13" s="30">
        <v>1</v>
      </c>
      <c r="F13" s="53">
        <v>4</v>
      </c>
      <c r="G13" s="129">
        <f t="shared" si="1"/>
        <v>8</v>
      </c>
      <c r="H13" s="132">
        <f t="shared" si="0"/>
        <v>3.4632034632034632E-2</v>
      </c>
    </row>
    <row r="14" spans="1:8" ht="36" customHeight="1" thickBot="1" x14ac:dyDescent="0.25">
      <c r="A14" s="88" t="str">
        <f>data!B6</f>
        <v>TOTAL</v>
      </c>
      <c r="B14" s="89">
        <f t="shared" ref="B14:G14" si="2">SUM(B4:B13)</f>
        <v>49</v>
      </c>
      <c r="C14" s="90">
        <f t="shared" si="2"/>
        <v>52</v>
      </c>
      <c r="D14" s="90">
        <f t="shared" si="2"/>
        <v>48</v>
      </c>
      <c r="E14" s="38">
        <f t="shared" si="2"/>
        <v>45</v>
      </c>
      <c r="F14" s="39">
        <f t="shared" si="2"/>
        <v>37</v>
      </c>
      <c r="G14" s="39">
        <f t="shared" si="2"/>
        <v>231</v>
      </c>
      <c r="H14" s="133">
        <f t="shared" si="0"/>
        <v>1</v>
      </c>
    </row>
    <row r="15" spans="1:8" x14ac:dyDescent="0.2">
      <c r="A15" s="109" t="str">
        <f>data!$B$79</f>
        <v>Source: Statistics and Cartography Office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&amp;L&amp;8Γραφείο Στατιστικής και Χαρτογράφησης&amp;R&amp;8&amp;D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9"/>
  <sheetViews>
    <sheetView view="pageBreakPreview" zoomScaleSheetLayoutView="100" workbookViewId="0">
      <selection activeCell="F18" sqref="F18"/>
    </sheetView>
  </sheetViews>
  <sheetFormatPr defaultRowHeight="12.75" x14ac:dyDescent="0.2"/>
  <cols>
    <col min="1" max="1" width="27.5703125" style="18" customWidth="1"/>
    <col min="2" max="7" width="11.7109375" style="18" customWidth="1"/>
    <col min="8" max="8" width="13.5703125" style="18" customWidth="1"/>
    <col min="9" max="16384" width="9.140625" style="18"/>
  </cols>
  <sheetData>
    <row r="1" spans="1:8" ht="36.75" customHeight="1" x14ac:dyDescent="0.2">
      <c r="A1" s="191" t="str">
        <f>data!B55</f>
        <v>FATALITIES IN RELATION TO THE USE OF SEAT BELT</v>
      </c>
      <c r="B1" s="191"/>
      <c r="C1" s="191"/>
      <c r="D1" s="191"/>
      <c r="E1" s="191"/>
      <c r="F1" s="191"/>
      <c r="G1" s="191"/>
      <c r="H1" s="191"/>
    </row>
    <row r="2" spans="1:8" ht="13.5" thickBot="1" x14ac:dyDescent="0.25">
      <c r="A2" s="19"/>
      <c r="B2" s="19"/>
      <c r="C2" s="19"/>
      <c r="D2" s="19"/>
      <c r="E2" s="19"/>
      <c r="F2" s="19"/>
      <c r="G2" s="19"/>
    </row>
    <row r="3" spans="1:8" ht="32.25" customHeight="1" thickBot="1" x14ac:dyDescent="0.25">
      <c r="A3" s="59" t="str">
        <f>data!B33</f>
        <v>Description</v>
      </c>
      <c r="B3" s="57">
        <v>2018</v>
      </c>
      <c r="C3" s="57">
        <v>2019</v>
      </c>
      <c r="D3" s="57">
        <v>2020</v>
      </c>
      <c r="E3" s="57">
        <v>2021</v>
      </c>
      <c r="F3" s="58">
        <v>2022</v>
      </c>
      <c r="G3" s="88" t="str">
        <f>data!B6</f>
        <v>TOTAL</v>
      </c>
      <c r="H3" s="88" t="str">
        <f>data!B7</f>
        <v>PERCENTAGE %</v>
      </c>
    </row>
    <row r="4" spans="1:8" ht="40.5" customHeight="1" x14ac:dyDescent="0.2">
      <c r="A4" s="60" t="str">
        <f>data!B34</f>
        <v>Use of seat belt</v>
      </c>
      <c r="B4" s="23">
        <v>3</v>
      </c>
      <c r="C4" s="23">
        <v>12</v>
      </c>
      <c r="D4" s="23">
        <v>8</v>
      </c>
      <c r="E4" s="23">
        <v>6</v>
      </c>
      <c r="F4" s="52">
        <v>3</v>
      </c>
      <c r="G4" s="128">
        <f>SUM(B4:F4)</f>
        <v>32</v>
      </c>
      <c r="H4" s="131">
        <f>G4/$G$8</f>
        <v>0.31067961165048541</v>
      </c>
    </row>
    <row r="5" spans="1:8" ht="40.5" customHeight="1" x14ac:dyDescent="0.2">
      <c r="A5" s="61" t="str">
        <f>data!B35</f>
        <v>Not use of seat belt</v>
      </c>
      <c r="B5" s="23">
        <v>18</v>
      </c>
      <c r="C5" s="23">
        <v>6</v>
      </c>
      <c r="D5" s="23">
        <v>10</v>
      </c>
      <c r="E5" s="23">
        <v>13</v>
      </c>
      <c r="F5" s="52">
        <v>9</v>
      </c>
      <c r="G5" s="136">
        <f t="shared" ref="G5:G7" si="0">SUM(B5:F5)</f>
        <v>56</v>
      </c>
      <c r="H5" s="135">
        <f t="shared" ref="H5:H8" si="1">G5/$G$8</f>
        <v>0.5436893203883495</v>
      </c>
    </row>
    <row r="6" spans="1:8" ht="40.5" customHeight="1" x14ac:dyDescent="0.2">
      <c r="A6" s="61" t="str">
        <f>data!B36</f>
        <v>Not obliged to use seat belt</v>
      </c>
      <c r="B6" s="23">
        <v>1</v>
      </c>
      <c r="C6" s="23">
        <v>1</v>
      </c>
      <c r="D6" s="23">
        <v>1</v>
      </c>
      <c r="E6" s="23">
        <v>1</v>
      </c>
      <c r="F6" s="52">
        <v>0</v>
      </c>
      <c r="G6" s="128">
        <f t="shared" si="0"/>
        <v>4</v>
      </c>
      <c r="H6" s="131">
        <f t="shared" si="1"/>
        <v>3.8834951456310676E-2</v>
      </c>
    </row>
    <row r="7" spans="1:8" ht="40.5" customHeight="1" thickBot="1" x14ac:dyDescent="0.25">
      <c r="A7" s="61" t="str">
        <f>data!B37</f>
        <v>Unknown</v>
      </c>
      <c r="B7" s="30">
        <v>2</v>
      </c>
      <c r="C7" s="30">
        <v>2</v>
      </c>
      <c r="D7" s="30">
        <v>1</v>
      </c>
      <c r="E7" s="23">
        <v>4</v>
      </c>
      <c r="F7" s="52">
        <v>2</v>
      </c>
      <c r="G7" s="128">
        <f t="shared" si="0"/>
        <v>11</v>
      </c>
      <c r="H7" s="131">
        <f t="shared" si="1"/>
        <v>0.10679611650485436</v>
      </c>
    </row>
    <row r="8" spans="1:8" ht="32.25" customHeight="1" thickBot="1" x14ac:dyDescent="0.25">
      <c r="A8" s="88" t="str">
        <f>data!B6</f>
        <v>TOTAL</v>
      </c>
      <c r="B8" s="89">
        <f t="shared" ref="B8:E8" si="2">SUM(B4:B7)</f>
        <v>24</v>
      </c>
      <c r="C8" s="90">
        <f t="shared" si="2"/>
        <v>21</v>
      </c>
      <c r="D8" s="90">
        <f t="shared" si="2"/>
        <v>20</v>
      </c>
      <c r="E8" s="90">
        <f t="shared" si="2"/>
        <v>24</v>
      </c>
      <c r="F8" s="161">
        <f>SUM(F4:F7)</f>
        <v>14</v>
      </c>
      <c r="G8" s="91">
        <f>SUM(G4:G7)</f>
        <v>103</v>
      </c>
      <c r="H8" s="134">
        <f t="shared" si="1"/>
        <v>1</v>
      </c>
    </row>
    <row r="9" spans="1:8" ht="16.5" customHeight="1" x14ac:dyDescent="0.2">
      <c r="A9" s="109" t="str">
        <f>data!$B$79</f>
        <v>Source: Statistics and Cartography Office</v>
      </c>
    </row>
    <row r="10" spans="1:8" ht="16.5" customHeight="1" x14ac:dyDescent="0.2"/>
    <row r="12" spans="1:8" ht="36.75" customHeight="1" x14ac:dyDescent="0.2">
      <c r="A12" s="191" t="str">
        <f>data!B56</f>
        <v>FATALITIES IN RELATION TO THE USE OF CRASH HELMET</v>
      </c>
      <c r="B12" s="191"/>
      <c r="C12" s="191"/>
      <c r="D12" s="191"/>
      <c r="E12" s="191"/>
      <c r="F12" s="191"/>
      <c r="G12" s="191"/>
      <c r="H12" s="191"/>
    </row>
    <row r="13" spans="1:8" ht="13.5" thickBot="1" x14ac:dyDescent="0.25">
      <c r="A13" s="19"/>
      <c r="B13" s="19"/>
      <c r="C13" s="19"/>
      <c r="D13" s="19"/>
      <c r="E13" s="19"/>
      <c r="F13" s="19"/>
      <c r="G13" s="19"/>
    </row>
    <row r="14" spans="1:8" ht="36.75" customHeight="1" thickBot="1" x14ac:dyDescent="0.25">
      <c r="A14" s="59" t="str">
        <f>A3</f>
        <v>Description</v>
      </c>
      <c r="B14" s="57">
        <v>2018</v>
      </c>
      <c r="C14" s="57">
        <v>2019</v>
      </c>
      <c r="D14" s="57">
        <v>2020</v>
      </c>
      <c r="E14" s="57">
        <v>2021</v>
      </c>
      <c r="F14" s="58">
        <v>2022</v>
      </c>
      <c r="G14" s="88" t="str">
        <f>data!B6</f>
        <v>TOTAL</v>
      </c>
      <c r="H14" s="88" t="str">
        <f>data!B7</f>
        <v>PERCENTAGE %</v>
      </c>
    </row>
    <row r="15" spans="1:8" ht="40.5" customHeight="1" x14ac:dyDescent="0.2">
      <c r="A15" s="61" t="str">
        <f>data!B38</f>
        <v>Use of crash helmet</v>
      </c>
      <c r="B15" s="23">
        <v>7</v>
      </c>
      <c r="C15" s="23">
        <v>8</v>
      </c>
      <c r="D15" s="23">
        <v>7</v>
      </c>
      <c r="E15" s="23">
        <v>8</v>
      </c>
      <c r="F15" s="52">
        <v>5</v>
      </c>
      <c r="G15" s="128">
        <f>SUM(B15:F15)</f>
        <v>35</v>
      </c>
      <c r="H15" s="137">
        <f>G15/$G$18</f>
        <v>0.4861111111111111</v>
      </c>
    </row>
    <row r="16" spans="1:8" ht="40.5" customHeight="1" x14ac:dyDescent="0.2">
      <c r="A16" s="61" t="str">
        <f>data!B39</f>
        <v>Not use of crash helmet</v>
      </c>
      <c r="B16" s="23">
        <v>9</v>
      </c>
      <c r="C16" s="23">
        <v>6</v>
      </c>
      <c r="D16" s="23">
        <v>6</v>
      </c>
      <c r="E16" s="23">
        <v>6</v>
      </c>
      <c r="F16" s="52">
        <v>7</v>
      </c>
      <c r="G16" s="136">
        <f t="shared" ref="G16:G17" si="3">SUM(B16:F16)</f>
        <v>34</v>
      </c>
      <c r="H16" s="138">
        <f t="shared" ref="H16:H18" si="4">G16/$G$18</f>
        <v>0.47222222222222221</v>
      </c>
    </row>
    <row r="17" spans="1:8" ht="40.5" customHeight="1" thickBot="1" x14ac:dyDescent="0.25">
      <c r="A17" s="105" t="str">
        <f>data!B78</f>
        <v>Unknown</v>
      </c>
      <c r="B17" s="27">
        <v>0</v>
      </c>
      <c r="C17" s="106">
        <v>2</v>
      </c>
      <c r="D17" s="106">
        <v>1</v>
      </c>
      <c r="E17" s="27">
        <v>0</v>
      </c>
      <c r="F17" s="107">
        <v>0</v>
      </c>
      <c r="G17" s="130">
        <f t="shared" si="3"/>
        <v>3</v>
      </c>
      <c r="H17" s="139">
        <f t="shared" si="4"/>
        <v>4.1666666666666664E-2</v>
      </c>
    </row>
    <row r="18" spans="1:8" ht="32.25" customHeight="1" thickBot="1" x14ac:dyDescent="0.25">
      <c r="A18" s="88" t="str">
        <f>data!B6</f>
        <v>TOTAL</v>
      </c>
      <c r="B18" s="89">
        <f t="shared" ref="B18:E18" si="5">SUM(B15:B17)</f>
        <v>16</v>
      </c>
      <c r="C18" s="90">
        <f t="shared" si="5"/>
        <v>16</v>
      </c>
      <c r="D18" s="90">
        <f t="shared" si="5"/>
        <v>14</v>
      </c>
      <c r="E18" s="90">
        <f t="shared" si="5"/>
        <v>14</v>
      </c>
      <c r="F18" s="161">
        <f>SUM(F15:F17)</f>
        <v>12</v>
      </c>
      <c r="G18" s="91">
        <f>SUM(G15:G17)</f>
        <v>72</v>
      </c>
      <c r="H18" s="140">
        <f t="shared" si="4"/>
        <v>1</v>
      </c>
    </row>
    <row r="19" spans="1:8" x14ac:dyDescent="0.2">
      <c r="A19" s="109" t="str">
        <f>data!$B$79</f>
        <v>Source: Statistics and Cartography Office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&amp;L&amp;8Γραφείο Στατιστικής και Χαρτογράφησης&amp;R&amp;8&amp;D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2"/>
  <sheetViews>
    <sheetView view="pageBreakPreview" zoomScaleSheetLayoutView="100" workbookViewId="0">
      <selection activeCell="S4" sqref="S4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 x14ac:dyDescent="0.2">
      <c r="A1" s="191" t="str">
        <f>data!B57</f>
        <v>FATALITIES BY AGE GROUP AND GENDER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 x14ac:dyDescent="0.25">
      <c r="A3" s="196" t="str">
        <f>data!B40</f>
        <v>Age Group</v>
      </c>
      <c r="B3" s="192">
        <v>2018</v>
      </c>
      <c r="C3" s="199"/>
      <c r="D3" s="198">
        <v>2019</v>
      </c>
      <c r="E3" s="199"/>
      <c r="F3" s="198">
        <v>2020</v>
      </c>
      <c r="G3" s="199"/>
      <c r="H3" s="198">
        <v>2021</v>
      </c>
      <c r="I3" s="199"/>
      <c r="J3" s="199">
        <v>2022</v>
      </c>
      <c r="K3" s="200"/>
      <c r="L3" s="192" t="str">
        <f>data!B6</f>
        <v>TOTAL</v>
      </c>
      <c r="M3" s="193"/>
      <c r="N3" s="151"/>
      <c r="O3" s="152"/>
    </row>
    <row r="4" spans="1:15" ht="26.25" customHeight="1" thickBot="1" x14ac:dyDescent="0.25">
      <c r="A4" s="197"/>
      <c r="B4" s="96" t="str">
        <f>data!$B$41</f>
        <v>Male</v>
      </c>
      <c r="C4" s="118" t="str">
        <f>data!$B$42</f>
        <v>Female</v>
      </c>
      <c r="D4" s="118" t="str">
        <f>data!$B$41</f>
        <v>Male</v>
      </c>
      <c r="E4" s="118" t="str">
        <f>data!$B$42</f>
        <v>Female</v>
      </c>
      <c r="F4" s="118" t="str">
        <f>data!$B$41</f>
        <v>Male</v>
      </c>
      <c r="G4" s="118" t="str">
        <f>data!$B$42</f>
        <v>Female</v>
      </c>
      <c r="H4" s="118" t="str">
        <f>data!$B$41</f>
        <v>Male</v>
      </c>
      <c r="I4" s="118" t="str">
        <f>data!$B$42</f>
        <v>Female</v>
      </c>
      <c r="J4" s="118" t="str">
        <f>data!$B$41</f>
        <v>Male</v>
      </c>
      <c r="K4" s="97" t="str">
        <f>data!$B$42</f>
        <v>Female</v>
      </c>
      <c r="L4" s="118" t="str">
        <f>data!$B$41</f>
        <v>Male</v>
      </c>
      <c r="M4" s="97" t="str">
        <f>data!$B$42</f>
        <v>Female</v>
      </c>
      <c r="N4" s="153" t="str">
        <f>data!B6&amp;" by "&amp;A3</f>
        <v>TOTAL by Age Group</v>
      </c>
      <c r="O4" s="154" t="str">
        <f>data!B7</f>
        <v>PERCENTAGE %</v>
      </c>
    </row>
    <row r="5" spans="1:15" ht="28.5" customHeight="1" x14ac:dyDescent="0.2">
      <c r="A5" s="120" t="s">
        <v>43</v>
      </c>
      <c r="B5" s="160">
        <v>0</v>
      </c>
      <c r="C5" s="110">
        <v>3</v>
      </c>
      <c r="D5" s="22">
        <v>0</v>
      </c>
      <c r="E5" s="22">
        <v>1</v>
      </c>
      <c r="F5" s="22">
        <v>0</v>
      </c>
      <c r="G5" s="22">
        <v>0</v>
      </c>
      <c r="H5" s="22">
        <v>0</v>
      </c>
      <c r="I5" s="22">
        <v>0</v>
      </c>
      <c r="J5" s="55">
        <v>1</v>
      </c>
      <c r="K5" s="40">
        <v>0</v>
      </c>
      <c r="L5" s="141">
        <f>B5+D5+F5+H5+J5</f>
        <v>1</v>
      </c>
      <c r="M5" s="142">
        <f>C5+E5+G5+I5+K5</f>
        <v>4</v>
      </c>
      <c r="N5" s="148">
        <f>SUM(L5:M5)</f>
        <v>5</v>
      </c>
      <c r="O5" s="143">
        <f>N5/$N$10</f>
        <v>2.1645021645021644E-2</v>
      </c>
    </row>
    <row r="6" spans="1:15" ht="28.5" customHeight="1" x14ac:dyDescent="0.2">
      <c r="A6" s="121" t="s">
        <v>44</v>
      </c>
      <c r="B6" s="22">
        <v>11</v>
      </c>
      <c r="C6" s="111">
        <v>0</v>
      </c>
      <c r="D6" s="22">
        <v>8</v>
      </c>
      <c r="E6" s="22">
        <v>0</v>
      </c>
      <c r="F6" s="22">
        <v>7</v>
      </c>
      <c r="G6" s="22">
        <v>3</v>
      </c>
      <c r="H6" s="22">
        <v>9</v>
      </c>
      <c r="I6" s="22">
        <v>1</v>
      </c>
      <c r="J6" s="24">
        <v>8</v>
      </c>
      <c r="K6" s="35">
        <v>2</v>
      </c>
      <c r="L6" s="141">
        <f t="shared" ref="L6:L9" si="0">B6+D6+F6+H6+J6</f>
        <v>43</v>
      </c>
      <c r="M6" s="142">
        <f t="shared" ref="M6:M9" si="1">C6+E6+G6+I6+K6</f>
        <v>6</v>
      </c>
      <c r="N6" s="149">
        <f t="shared" ref="N6:N9" si="2">SUM(L6:M6)</f>
        <v>49</v>
      </c>
      <c r="O6" s="144">
        <f t="shared" ref="O6:O10" si="3">N6/$N$10</f>
        <v>0.21212121212121213</v>
      </c>
    </row>
    <row r="7" spans="1:15" ht="28.5" customHeight="1" x14ac:dyDescent="0.2">
      <c r="A7" s="121" t="s">
        <v>45</v>
      </c>
      <c r="B7" s="22">
        <v>14</v>
      </c>
      <c r="C7" s="111">
        <v>0</v>
      </c>
      <c r="D7" s="22">
        <v>9</v>
      </c>
      <c r="E7" s="22">
        <v>2</v>
      </c>
      <c r="F7" s="22">
        <v>9</v>
      </c>
      <c r="G7" s="22">
        <v>1</v>
      </c>
      <c r="H7" s="22">
        <v>11</v>
      </c>
      <c r="I7" s="22">
        <v>1</v>
      </c>
      <c r="J7" s="24">
        <v>9</v>
      </c>
      <c r="K7" s="35">
        <v>1</v>
      </c>
      <c r="L7" s="141">
        <f t="shared" si="0"/>
        <v>52</v>
      </c>
      <c r="M7" s="142">
        <f t="shared" si="1"/>
        <v>5</v>
      </c>
      <c r="N7" s="149">
        <f t="shared" si="2"/>
        <v>57</v>
      </c>
      <c r="O7" s="144">
        <f t="shared" si="3"/>
        <v>0.24675324675324675</v>
      </c>
    </row>
    <row r="8" spans="1:15" ht="28.5" customHeight="1" x14ac:dyDescent="0.2">
      <c r="A8" s="121" t="s">
        <v>46</v>
      </c>
      <c r="B8" s="22">
        <v>6</v>
      </c>
      <c r="C8" s="111">
        <v>2</v>
      </c>
      <c r="D8" s="22">
        <v>8</v>
      </c>
      <c r="E8" s="22">
        <v>1</v>
      </c>
      <c r="F8" s="22">
        <v>6</v>
      </c>
      <c r="G8" s="22">
        <v>0</v>
      </c>
      <c r="H8" s="22">
        <v>10</v>
      </c>
      <c r="I8" s="22">
        <v>3</v>
      </c>
      <c r="J8" s="24">
        <v>5</v>
      </c>
      <c r="K8" s="35">
        <v>1</v>
      </c>
      <c r="L8" s="141">
        <f t="shared" si="0"/>
        <v>35</v>
      </c>
      <c r="M8" s="142">
        <f t="shared" si="1"/>
        <v>7</v>
      </c>
      <c r="N8" s="149">
        <f t="shared" si="2"/>
        <v>42</v>
      </c>
      <c r="O8" s="144">
        <f t="shared" si="3"/>
        <v>0.18181818181818182</v>
      </c>
    </row>
    <row r="9" spans="1:15" ht="28.5" customHeight="1" x14ac:dyDescent="0.2">
      <c r="A9" s="121" t="s">
        <v>47</v>
      </c>
      <c r="B9" s="22">
        <v>8</v>
      </c>
      <c r="C9" s="111">
        <v>5</v>
      </c>
      <c r="D9" s="22">
        <v>15</v>
      </c>
      <c r="E9" s="22">
        <v>8</v>
      </c>
      <c r="F9" s="22">
        <v>17</v>
      </c>
      <c r="G9" s="22">
        <v>5</v>
      </c>
      <c r="H9" s="22">
        <v>7</v>
      </c>
      <c r="I9" s="22">
        <v>3</v>
      </c>
      <c r="J9" s="24">
        <v>8</v>
      </c>
      <c r="K9" s="35">
        <v>2</v>
      </c>
      <c r="L9" s="141">
        <f t="shared" si="0"/>
        <v>55</v>
      </c>
      <c r="M9" s="142">
        <f t="shared" si="1"/>
        <v>23</v>
      </c>
      <c r="N9" s="149">
        <f t="shared" si="2"/>
        <v>78</v>
      </c>
      <c r="O9" s="144">
        <f t="shared" si="3"/>
        <v>0.33766233766233766</v>
      </c>
    </row>
    <row r="10" spans="1:15" ht="27.75" customHeight="1" thickBot="1" x14ac:dyDescent="0.25">
      <c r="A10" s="203" t="str">
        <f>data!B6</f>
        <v>TOTAL</v>
      </c>
      <c r="B10" s="92">
        <f>SUM(B5:B9)</f>
        <v>39</v>
      </c>
      <c r="C10" s="93">
        <f t="shared" ref="C10:K10" si="4">SUM(C5:C9)</f>
        <v>10</v>
      </c>
      <c r="D10" s="94">
        <f t="shared" si="4"/>
        <v>40</v>
      </c>
      <c r="E10" s="93">
        <f t="shared" si="4"/>
        <v>12</v>
      </c>
      <c r="F10" s="94">
        <f t="shared" si="4"/>
        <v>39</v>
      </c>
      <c r="G10" s="93">
        <f t="shared" si="4"/>
        <v>9</v>
      </c>
      <c r="H10" s="94">
        <f t="shared" si="4"/>
        <v>37</v>
      </c>
      <c r="I10" s="93">
        <f t="shared" si="4"/>
        <v>8</v>
      </c>
      <c r="J10" s="94">
        <f t="shared" si="4"/>
        <v>31</v>
      </c>
      <c r="K10" s="95">
        <f t="shared" si="4"/>
        <v>6</v>
      </c>
      <c r="L10" s="94">
        <f t="shared" ref="L10:N10" si="5">SUM(L5:L9)</f>
        <v>186</v>
      </c>
      <c r="M10" s="145">
        <f t="shared" si="5"/>
        <v>45</v>
      </c>
      <c r="N10" s="150">
        <f t="shared" si="5"/>
        <v>231</v>
      </c>
      <c r="O10" s="147">
        <f t="shared" si="3"/>
        <v>1</v>
      </c>
    </row>
    <row r="11" spans="1:15" ht="21" customHeight="1" thickBot="1" x14ac:dyDescent="0.25">
      <c r="A11" s="204"/>
      <c r="B11" s="205">
        <f>B10+C10</f>
        <v>49</v>
      </c>
      <c r="C11" s="206"/>
      <c r="D11" s="206">
        <f>D10+E10</f>
        <v>52</v>
      </c>
      <c r="E11" s="206"/>
      <c r="F11" s="206">
        <f>F10+G10</f>
        <v>48</v>
      </c>
      <c r="G11" s="206"/>
      <c r="H11" s="206">
        <f>H10+I10</f>
        <v>45</v>
      </c>
      <c r="I11" s="206"/>
      <c r="J11" s="201">
        <f>J10+K10</f>
        <v>37</v>
      </c>
      <c r="K11" s="202"/>
      <c r="L11" s="194">
        <f>L10+M10</f>
        <v>231</v>
      </c>
      <c r="M11" s="195"/>
      <c r="N11" s="146"/>
      <c r="O11" s="146"/>
    </row>
    <row r="12" spans="1:15" x14ac:dyDescent="0.2">
      <c r="A12" s="109" t="str">
        <f>data!$B$79</f>
        <v>Source: Statistics and Cartography Office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Χαρτογράφησης&amp;R&amp;8&amp;D</oddFooter>
  </headerFooter>
  <ignoredErrors>
    <ignoredError sqref="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"/>
  <sheetViews>
    <sheetView workbookViewId="0">
      <selection activeCell="F16" sqref="F16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59" t="str">
        <f>data!B43</f>
        <v>Day</v>
      </c>
      <c r="B2" s="98" t="s">
        <v>179</v>
      </c>
      <c r="C2" s="162" t="str">
        <f>data!B77</f>
        <v>% period</v>
      </c>
      <c r="E2" s="196" t="str">
        <f>data!B51</f>
        <v>Time</v>
      </c>
      <c r="F2" s="192" t="s">
        <v>179</v>
      </c>
      <c r="G2" s="199"/>
      <c r="H2" s="100" t="str">
        <f>data!B77</f>
        <v>% period</v>
      </c>
    </row>
    <row r="3" spans="1:8" ht="28.5" customHeight="1" x14ac:dyDescent="0.2">
      <c r="A3" s="120" t="str">
        <f>data!B44</f>
        <v>Monday</v>
      </c>
      <c r="B3" s="41">
        <v>27</v>
      </c>
      <c r="C3" s="163">
        <f>B3/$B$10</f>
        <v>0.1210762331838565</v>
      </c>
      <c r="E3" s="207"/>
      <c r="F3" s="101" t="str">
        <f>data!B2</f>
        <v>Fatal</v>
      </c>
      <c r="G3" s="102" t="str">
        <f>data!B11</f>
        <v>Dead</v>
      </c>
      <c r="H3" s="103" t="str">
        <f>F3</f>
        <v>Fatal</v>
      </c>
    </row>
    <row r="4" spans="1:8" ht="28.5" customHeight="1" x14ac:dyDescent="0.2">
      <c r="A4" s="121" t="str">
        <f>data!B45</f>
        <v>Tuesday</v>
      </c>
      <c r="B4" s="34">
        <v>18</v>
      </c>
      <c r="C4" s="99">
        <f t="shared" ref="C4:C10" si="0">B4/$B$10</f>
        <v>8.0717488789237665E-2</v>
      </c>
      <c r="E4" s="119" t="s">
        <v>52</v>
      </c>
      <c r="F4" s="34">
        <v>28</v>
      </c>
      <c r="G4" s="22">
        <v>29</v>
      </c>
      <c r="H4" s="104">
        <f t="shared" ref="H4:H10" si="1">F4/$F$10</f>
        <v>0.12556053811659193</v>
      </c>
    </row>
    <row r="5" spans="1:8" ht="28.5" customHeight="1" x14ac:dyDescent="0.2">
      <c r="A5" s="121" t="str">
        <f>data!B46</f>
        <v>Wednesday</v>
      </c>
      <c r="B5" s="34">
        <v>26</v>
      </c>
      <c r="C5" s="99">
        <f t="shared" si="0"/>
        <v>0.11659192825112108</v>
      </c>
      <c r="E5" s="119" t="s">
        <v>54</v>
      </c>
      <c r="F5" s="34">
        <v>30</v>
      </c>
      <c r="G5" s="22">
        <v>31</v>
      </c>
      <c r="H5" s="104">
        <f t="shared" si="1"/>
        <v>0.13452914798206278</v>
      </c>
    </row>
    <row r="6" spans="1:8" ht="28.5" customHeight="1" x14ac:dyDescent="0.2">
      <c r="A6" s="121" t="str">
        <f>data!B47</f>
        <v>Thursday</v>
      </c>
      <c r="B6" s="34">
        <v>28</v>
      </c>
      <c r="C6" s="99">
        <f t="shared" si="0"/>
        <v>0.12556053811659193</v>
      </c>
      <c r="E6" s="119" t="s">
        <v>56</v>
      </c>
      <c r="F6" s="34">
        <v>31</v>
      </c>
      <c r="G6" s="22">
        <v>31</v>
      </c>
      <c r="H6" s="104">
        <f t="shared" si="1"/>
        <v>0.13901345291479822</v>
      </c>
    </row>
    <row r="7" spans="1:8" ht="28.5" customHeight="1" x14ac:dyDescent="0.2">
      <c r="A7" s="121" t="str">
        <f>data!B48</f>
        <v>Friday</v>
      </c>
      <c r="B7" s="34">
        <v>34</v>
      </c>
      <c r="C7" s="99">
        <f t="shared" si="0"/>
        <v>0.15246636771300448</v>
      </c>
      <c r="E7" s="119" t="s">
        <v>58</v>
      </c>
      <c r="F7" s="34">
        <v>39</v>
      </c>
      <c r="G7" s="22">
        <v>42</v>
      </c>
      <c r="H7" s="104">
        <f t="shared" si="1"/>
        <v>0.17488789237668162</v>
      </c>
    </row>
    <row r="8" spans="1:8" ht="28.5" customHeight="1" x14ac:dyDescent="0.2">
      <c r="A8" s="121" t="str">
        <f>data!B49</f>
        <v>Saturday</v>
      </c>
      <c r="B8" s="34">
        <v>47</v>
      </c>
      <c r="C8" s="99">
        <f t="shared" si="0"/>
        <v>0.21076233183856502</v>
      </c>
      <c r="E8" s="119" t="s">
        <v>60</v>
      </c>
      <c r="F8" s="34">
        <v>49</v>
      </c>
      <c r="G8" s="22">
        <v>51</v>
      </c>
      <c r="H8" s="104">
        <f t="shared" si="1"/>
        <v>0.21973094170403587</v>
      </c>
    </row>
    <row r="9" spans="1:8" ht="28.5" customHeight="1" x14ac:dyDescent="0.2">
      <c r="A9" s="121" t="str">
        <f>data!B50</f>
        <v>Sunday</v>
      </c>
      <c r="B9" s="34">
        <v>43</v>
      </c>
      <c r="C9" s="99">
        <f t="shared" si="0"/>
        <v>0.19282511210762332</v>
      </c>
      <c r="E9" s="119" t="s">
        <v>62</v>
      </c>
      <c r="F9" s="34">
        <v>46</v>
      </c>
      <c r="G9" s="22">
        <v>47</v>
      </c>
      <c r="H9" s="104">
        <f t="shared" si="1"/>
        <v>0.20627802690582961</v>
      </c>
    </row>
    <row r="10" spans="1:8" ht="27.75" customHeight="1" thickBot="1" x14ac:dyDescent="0.25">
      <c r="A10" s="46" t="str">
        <f>data!B6</f>
        <v>TOTAL</v>
      </c>
      <c r="B10" s="32">
        <f>SUM(B3:B9)</f>
        <v>223</v>
      </c>
      <c r="C10" s="45">
        <f t="shared" si="0"/>
        <v>1</v>
      </c>
      <c r="E10" s="46" t="str">
        <f>A10</f>
        <v>TOTAL</v>
      </c>
      <c r="F10" s="32">
        <f>SUM(F4:F9)</f>
        <v>223</v>
      </c>
      <c r="G10" s="33">
        <f>SUM(G4:G9)</f>
        <v>231</v>
      </c>
      <c r="H10" s="47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7"/>
  <sheetViews>
    <sheetView zoomScale="90" zoomScaleNormal="90" workbookViewId="0">
      <selection activeCell="F30" sqref="F30"/>
    </sheetView>
  </sheetViews>
  <sheetFormatPr defaultRowHeight="12.75" x14ac:dyDescent="0.2"/>
  <cols>
    <col min="1" max="1" width="42.42578125" bestFit="1" customWidth="1"/>
    <col min="2" max="2" width="23.7109375" customWidth="1"/>
    <col min="3" max="8" width="15.7109375" customWidth="1"/>
    <col min="9" max="9" width="14.85546875" customWidth="1"/>
    <col min="10" max="14" width="3.5703125" bestFit="1" customWidth="1"/>
    <col min="15" max="15" width="4.85546875" bestFit="1" customWidth="1"/>
    <col min="16" max="16" width="12.42578125" bestFit="1" customWidth="1"/>
  </cols>
  <sheetData>
    <row r="2" spans="1:9" ht="18.75" x14ac:dyDescent="0.3">
      <c r="A2" s="122" t="s">
        <v>153</v>
      </c>
    </row>
    <row r="3" spans="1:9" ht="20.100000000000001" customHeight="1" x14ac:dyDescent="0.2">
      <c r="A3" s="164" t="s">
        <v>125</v>
      </c>
      <c r="B3" s="209" t="str">
        <f>data!$B$62</f>
        <v>Main reasons</v>
      </c>
      <c r="C3" s="210"/>
      <c r="D3" s="211">
        <v>2018</v>
      </c>
      <c r="E3" s="211">
        <v>2019</v>
      </c>
      <c r="F3" s="211">
        <v>2020</v>
      </c>
      <c r="G3" s="211">
        <v>2021</v>
      </c>
      <c r="H3" s="211">
        <v>2022</v>
      </c>
      <c r="I3" s="212" t="str">
        <f>data!$B$6</f>
        <v>TOTAL</v>
      </c>
    </row>
    <row r="4" spans="1:9" ht="20.100000000000001" customHeight="1" x14ac:dyDescent="0.2">
      <c r="A4" s="165" t="s">
        <v>111</v>
      </c>
      <c r="B4" s="208" t="str">
        <f>data!$B$63</f>
        <v>Alcohol</v>
      </c>
      <c r="C4" s="213"/>
      <c r="D4" s="214">
        <v>9</v>
      </c>
      <c r="E4" s="214">
        <v>5</v>
      </c>
      <c r="F4" s="214">
        <v>7</v>
      </c>
      <c r="G4" s="214">
        <v>7</v>
      </c>
      <c r="H4" s="214">
        <v>3</v>
      </c>
      <c r="I4" s="215">
        <f t="shared" ref="I4:I19" si="0">SUM(D4:H4)</f>
        <v>31</v>
      </c>
    </row>
    <row r="5" spans="1:9" ht="20.100000000000001" customHeight="1" x14ac:dyDescent="0.2">
      <c r="A5" s="166" t="s">
        <v>180</v>
      </c>
      <c r="B5" s="208" t="str">
        <f>data!$B$64</f>
        <v>Alcohol and Drugs</v>
      </c>
      <c r="C5" s="216"/>
      <c r="D5" s="214">
        <v>3</v>
      </c>
      <c r="E5" s="214">
        <v>1</v>
      </c>
      <c r="F5" s="214">
        <v>1</v>
      </c>
      <c r="G5" s="214">
        <v>3</v>
      </c>
      <c r="H5" s="214">
        <v>5</v>
      </c>
      <c r="I5" s="215">
        <f t="shared" si="0"/>
        <v>13</v>
      </c>
    </row>
    <row r="6" spans="1:9" ht="20.100000000000001" customHeight="1" x14ac:dyDescent="0.2">
      <c r="A6" s="165" t="s">
        <v>112</v>
      </c>
      <c r="B6" s="208" t="str">
        <f>data!$B$73</f>
        <v>Other</v>
      </c>
      <c r="C6" s="217"/>
      <c r="D6" s="214">
        <v>2</v>
      </c>
      <c r="E6" s="214">
        <v>2</v>
      </c>
      <c r="F6" s="214">
        <v>2</v>
      </c>
      <c r="G6" s="214">
        <v>4</v>
      </c>
      <c r="H6" s="214">
        <v>4</v>
      </c>
      <c r="I6" s="215">
        <f t="shared" si="0"/>
        <v>14</v>
      </c>
    </row>
    <row r="7" spans="1:9" ht="20.100000000000001" customHeight="1" x14ac:dyDescent="0.2">
      <c r="A7" s="165" t="s">
        <v>113</v>
      </c>
      <c r="B7" s="208" t="str">
        <f>data!$B$74</f>
        <v>Illegal Overtaking</v>
      </c>
      <c r="C7" s="217"/>
      <c r="D7" s="214">
        <v>2</v>
      </c>
      <c r="E7" s="214">
        <v>0</v>
      </c>
      <c r="F7" s="214">
        <v>2</v>
      </c>
      <c r="G7" s="214">
        <v>1</v>
      </c>
      <c r="H7" s="214">
        <v>1</v>
      </c>
      <c r="I7" s="215">
        <f t="shared" si="0"/>
        <v>6</v>
      </c>
    </row>
    <row r="8" spans="1:9" ht="20.100000000000001" customHeight="1" x14ac:dyDescent="0.2">
      <c r="A8" s="166" t="s">
        <v>150</v>
      </c>
      <c r="B8" s="208" t="str">
        <f>data!$B$73</f>
        <v>Other</v>
      </c>
      <c r="C8" s="216"/>
      <c r="D8" s="214">
        <v>1</v>
      </c>
      <c r="E8" s="214">
        <v>1</v>
      </c>
      <c r="F8" s="214">
        <v>0</v>
      </c>
      <c r="G8" s="214">
        <v>0</v>
      </c>
      <c r="H8" s="214">
        <v>0</v>
      </c>
      <c r="I8" s="215">
        <f t="shared" si="0"/>
        <v>2</v>
      </c>
    </row>
    <row r="9" spans="1:9" ht="20.100000000000001" customHeight="1" x14ac:dyDescent="0.2">
      <c r="A9" s="165" t="s">
        <v>114</v>
      </c>
      <c r="B9" s="208" t="str">
        <f>data!$B$65</f>
        <v>Careless driving</v>
      </c>
      <c r="C9" s="217"/>
      <c r="D9" s="214">
        <v>7</v>
      </c>
      <c r="E9" s="214">
        <v>14</v>
      </c>
      <c r="F9" s="214">
        <v>9</v>
      </c>
      <c r="G9" s="214">
        <v>4</v>
      </c>
      <c r="H9" s="214">
        <v>7</v>
      </c>
      <c r="I9" s="215">
        <f t="shared" si="0"/>
        <v>41</v>
      </c>
    </row>
    <row r="10" spans="1:9" ht="20.100000000000001" customHeight="1" x14ac:dyDescent="0.2">
      <c r="A10" s="165" t="s">
        <v>115</v>
      </c>
      <c r="B10" s="208" t="str">
        <f>data!$B$68</f>
        <v>Right turn</v>
      </c>
      <c r="C10" s="217"/>
      <c r="D10" s="214">
        <v>1</v>
      </c>
      <c r="E10" s="214">
        <v>5</v>
      </c>
      <c r="F10" s="214">
        <v>3</v>
      </c>
      <c r="G10" s="214">
        <v>4</v>
      </c>
      <c r="H10" s="214">
        <v>6</v>
      </c>
      <c r="I10" s="215">
        <f t="shared" si="0"/>
        <v>19</v>
      </c>
    </row>
    <row r="11" spans="1:9" ht="20.100000000000001" customHeight="1" x14ac:dyDescent="0.2">
      <c r="A11" s="165" t="s">
        <v>116</v>
      </c>
      <c r="B11" s="208" t="str">
        <f>data!$B$69</f>
        <v>Pedestrian fault</v>
      </c>
      <c r="C11" s="217"/>
      <c r="D11" s="214">
        <v>4</v>
      </c>
      <c r="E11" s="214">
        <v>4</v>
      </c>
      <c r="F11" s="214">
        <v>6</v>
      </c>
      <c r="G11" s="214">
        <v>4</v>
      </c>
      <c r="H11" s="214">
        <v>1</v>
      </c>
      <c r="I11" s="215">
        <f t="shared" si="0"/>
        <v>19</v>
      </c>
    </row>
    <row r="12" spans="1:9" ht="20.100000000000001" customHeight="1" x14ac:dyDescent="0.2">
      <c r="A12" s="165" t="s">
        <v>117</v>
      </c>
      <c r="B12" s="208" t="str">
        <f>data!$B$71</f>
        <v>Not giving priority to a Pedestrian Crossing</v>
      </c>
      <c r="C12" s="217"/>
      <c r="D12" s="214">
        <v>0</v>
      </c>
      <c r="E12" s="214">
        <v>1</v>
      </c>
      <c r="F12" s="214">
        <v>2</v>
      </c>
      <c r="G12" s="214">
        <v>1</v>
      </c>
      <c r="H12" s="214">
        <v>0</v>
      </c>
      <c r="I12" s="215">
        <f t="shared" si="0"/>
        <v>4</v>
      </c>
    </row>
    <row r="13" spans="1:9" ht="20.100000000000001" customHeight="1" x14ac:dyDescent="0.2">
      <c r="A13" s="165" t="s">
        <v>118</v>
      </c>
      <c r="B13" s="208" t="str">
        <f>data!$B$70</f>
        <v>Not giving priority to vehicles</v>
      </c>
      <c r="C13" s="217"/>
      <c r="D13" s="214">
        <v>1</v>
      </c>
      <c r="E13" s="214">
        <v>3</v>
      </c>
      <c r="F13" s="214">
        <v>1</v>
      </c>
      <c r="G13" s="214">
        <v>3</v>
      </c>
      <c r="H13" s="214">
        <v>2</v>
      </c>
      <c r="I13" s="215">
        <f t="shared" si="0"/>
        <v>10</v>
      </c>
    </row>
    <row r="14" spans="1:9" ht="20.100000000000001" customHeight="1" x14ac:dyDescent="0.2">
      <c r="A14" s="165" t="s">
        <v>119</v>
      </c>
      <c r="B14" s="208" t="str">
        <f>data!$B$75</f>
        <v>Non-compliance to traffic police signals</v>
      </c>
      <c r="C14" s="217"/>
      <c r="D14" s="214">
        <v>0</v>
      </c>
      <c r="E14" s="214">
        <v>1</v>
      </c>
      <c r="F14" s="214">
        <v>2</v>
      </c>
      <c r="G14" s="214">
        <v>6</v>
      </c>
      <c r="H14" s="214">
        <v>0</v>
      </c>
      <c r="I14" s="215">
        <f t="shared" si="0"/>
        <v>9</v>
      </c>
    </row>
    <row r="15" spans="1:9" ht="20.100000000000001" customHeight="1" x14ac:dyDescent="0.2">
      <c r="A15" s="165" t="s">
        <v>120</v>
      </c>
      <c r="B15" s="208" t="str">
        <f>data!$B$67</f>
        <v>Not driving to the left lane</v>
      </c>
      <c r="C15" s="217"/>
      <c r="D15" s="214">
        <v>5</v>
      </c>
      <c r="E15" s="214">
        <v>6</v>
      </c>
      <c r="F15" s="214">
        <v>2</v>
      </c>
      <c r="G15" s="214">
        <v>1</v>
      </c>
      <c r="H15" s="214">
        <v>1</v>
      </c>
      <c r="I15" s="215">
        <f t="shared" si="0"/>
        <v>15</v>
      </c>
    </row>
    <row r="16" spans="1:9" ht="20.100000000000001" customHeight="1" x14ac:dyDescent="0.2">
      <c r="A16" s="165" t="s">
        <v>121</v>
      </c>
      <c r="B16" s="208" t="str">
        <f>data!$B$72</f>
        <v>Drugs</v>
      </c>
      <c r="C16" s="217"/>
      <c r="D16" s="214">
        <v>4</v>
      </c>
      <c r="E16" s="214">
        <v>6</v>
      </c>
      <c r="F16" s="214">
        <v>3</v>
      </c>
      <c r="G16" s="214">
        <v>1</v>
      </c>
      <c r="H16" s="214">
        <v>0</v>
      </c>
      <c r="I16" s="215">
        <f>SUM(D16:H16)</f>
        <v>14</v>
      </c>
    </row>
    <row r="17" spans="1:9" ht="20.100000000000001" customHeight="1" x14ac:dyDescent="0.2">
      <c r="A17" s="165" t="s">
        <v>122</v>
      </c>
      <c r="B17" s="208" t="str">
        <f>data!$B$73</f>
        <v>Other</v>
      </c>
      <c r="C17" s="217"/>
      <c r="D17" s="214">
        <v>1</v>
      </c>
      <c r="E17" s="214">
        <v>0</v>
      </c>
      <c r="F17" s="214">
        <v>0</v>
      </c>
      <c r="G17" s="214">
        <v>0</v>
      </c>
      <c r="H17" s="214">
        <v>0</v>
      </c>
      <c r="I17" s="215">
        <f t="shared" si="0"/>
        <v>1</v>
      </c>
    </row>
    <row r="18" spans="1:9" ht="20.100000000000001" customHeight="1" x14ac:dyDescent="0.2">
      <c r="A18" s="165" t="s">
        <v>123</v>
      </c>
      <c r="B18" s="208" t="str">
        <f>data!$B$66</f>
        <v>Speed</v>
      </c>
      <c r="C18" s="217"/>
      <c r="D18" s="214">
        <v>4</v>
      </c>
      <c r="E18" s="214">
        <v>3</v>
      </c>
      <c r="F18" s="214">
        <v>8</v>
      </c>
      <c r="G18" s="214">
        <v>5</v>
      </c>
      <c r="H18" s="214">
        <v>5</v>
      </c>
      <c r="I18" s="215">
        <f t="shared" si="0"/>
        <v>25</v>
      </c>
    </row>
    <row r="19" spans="1:9" ht="20.100000000000001" customHeight="1" x14ac:dyDescent="0.2">
      <c r="A19" s="165" t="s">
        <v>124</v>
      </c>
      <c r="B19" s="208" t="str">
        <f>data!$B$73</f>
        <v>Other</v>
      </c>
      <c r="C19" s="217"/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5">
        <f t="shared" si="0"/>
        <v>0</v>
      </c>
    </row>
    <row r="20" spans="1:9" ht="20.100000000000001" customHeight="1" x14ac:dyDescent="0.2">
      <c r="A20" s="164" t="s">
        <v>0</v>
      </c>
      <c r="B20" s="218" t="str">
        <f>data!$B$6</f>
        <v>TOTAL</v>
      </c>
      <c r="C20" s="219"/>
      <c r="D20" s="220">
        <f>SUM(D4:D19)</f>
        <v>44</v>
      </c>
      <c r="E20" s="220">
        <f t="shared" ref="E20:H20" si="1">SUM(E4:E19)</f>
        <v>52</v>
      </c>
      <c r="F20" s="220">
        <f t="shared" si="1"/>
        <v>48</v>
      </c>
      <c r="G20" s="220">
        <f t="shared" si="1"/>
        <v>44</v>
      </c>
      <c r="H20" s="220">
        <f t="shared" si="1"/>
        <v>35</v>
      </c>
      <c r="I20" s="220">
        <f>SUM(I4:I19)</f>
        <v>223</v>
      </c>
    </row>
    <row r="22" spans="1:9" ht="37.5" customHeight="1" x14ac:dyDescent="0.2"/>
    <row r="23" spans="1:9" ht="39" customHeight="1" x14ac:dyDescent="0.2">
      <c r="A23" s="48" t="str">
        <f>data!$B$62</f>
        <v>Main reasons</v>
      </c>
      <c r="B23" s="48" t="str">
        <f>data!$B$76</f>
        <v>Last five years 
(2018-2022)</v>
      </c>
      <c r="C23" s="48" t="str">
        <f>data!$B$77</f>
        <v>% period</v>
      </c>
    </row>
    <row r="24" spans="1:9" ht="20.100000000000001" customHeight="1" x14ac:dyDescent="0.2">
      <c r="A24" s="49" t="str">
        <f>data!$B$63</f>
        <v>Alcohol</v>
      </c>
      <c r="B24" s="159">
        <f t="shared" ref="B24:B36" si="2">SUMIFS($I$4:$I$19,$B$4:$B$19,$A24)</f>
        <v>31</v>
      </c>
      <c r="C24" s="56">
        <f t="shared" ref="C24:C37" si="3">B24/$B$37</f>
        <v>0.13901345291479822</v>
      </c>
    </row>
    <row r="25" spans="1:9" ht="20.100000000000001" customHeight="1" x14ac:dyDescent="0.2">
      <c r="A25" s="49" t="str">
        <f>data!$B$64</f>
        <v>Alcohol and Drugs</v>
      </c>
      <c r="B25" s="159">
        <f t="shared" si="2"/>
        <v>13</v>
      </c>
      <c r="C25" s="56">
        <f t="shared" si="3"/>
        <v>5.829596412556054E-2</v>
      </c>
    </row>
    <row r="26" spans="1:9" ht="20.100000000000001" customHeight="1" x14ac:dyDescent="0.2">
      <c r="A26" s="49" t="str">
        <f>data!$B$72</f>
        <v>Drugs</v>
      </c>
      <c r="B26" s="159">
        <f t="shared" si="2"/>
        <v>14</v>
      </c>
      <c r="C26" s="56">
        <f t="shared" si="3"/>
        <v>6.2780269058295965E-2</v>
      </c>
    </row>
    <row r="27" spans="1:9" ht="20.100000000000001" customHeight="1" x14ac:dyDescent="0.2">
      <c r="A27" s="49" t="str">
        <f>data!$B$65</f>
        <v>Careless driving</v>
      </c>
      <c r="B27" s="159">
        <f t="shared" si="2"/>
        <v>41</v>
      </c>
      <c r="C27" s="56">
        <f t="shared" si="3"/>
        <v>0.18385650224215247</v>
      </c>
    </row>
    <row r="28" spans="1:9" ht="20.100000000000001" customHeight="1" x14ac:dyDescent="0.2">
      <c r="A28" s="49" t="str">
        <f>data!$B$66</f>
        <v>Speed</v>
      </c>
      <c r="B28" s="159">
        <f t="shared" si="2"/>
        <v>25</v>
      </c>
      <c r="C28" s="56">
        <f t="shared" si="3"/>
        <v>0.11210762331838565</v>
      </c>
    </row>
    <row r="29" spans="1:9" ht="20.100000000000001" customHeight="1" x14ac:dyDescent="0.2">
      <c r="A29" s="49" t="str">
        <f>data!$B$68</f>
        <v>Right turn</v>
      </c>
      <c r="B29" s="159">
        <f t="shared" si="2"/>
        <v>19</v>
      </c>
      <c r="C29" s="56">
        <f t="shared" si="3"/>
        <v>8.520179372197309E-2</v>
      </c>
    </row>
    <row r="30" spans="1:9" ht="20.100000000000001" customHeight="1" x14ac:dyDescent="0.2">
      <c r="A30" s="49" t="str">
        <f>data!$B$69</f>
        <v>Pedestrian fault</v>
      </c>
      <c r="B30" s="159">
        <f t="shared" si="2"/>
        <v>19</v>
      </c>
      <c r="C30" s="56">
        <f t="shared" si="3"/>
        <v>8.520179372197309E-2</v>
      </c>
    </row>
    <row r="31" spans="1:9" ht="20.100000000000001" customHeight="1" x14ac:dyDescent="0.2">
      <c r="A31" s="49" t="str">
        <f>data!$B$67</f>
        <v>Not driving to the left lane</v>
      </c>
      <c r="B31" s="159">
        <f t="shared" si="2"/>
        <v>15</v>
      </c>
      <c r="C31" s="56">
        <f t="shared" si="3"/>
        <v>6.726457399103139E-2</v>
      </c>
    </row>
    <row r="32" spans="1:9" ht="20.100000000000001" customHeight="1" x14ac:dyDescent="0.2">
      <c r="A32" s="49" t="str">
        <f>data!$B$70</f>
        <v>Not giving priority to vehicles</v>
      </c>
      <c r="B32" s="159">
        <f t="shared" si="2"/>
        <v>10</v>
      </c>
      <c r="C32" s="56">
        <f t="shared" si="3"/>
        <v>4.4843049327354258E-2</v>
      </c>
    </row>
    <row r="33" spans="1:3" ht="20.100000000000001" customHeight="1" x14ac:dyDescent="0.2">
      <c r="A33" s="49" t="str">
        <f>data!$B$75</f>
        <v>Non-compliance to traffic police signals</v>
      </c>
      <c r="B33" s="159">
        <f t="shared" si="2"/>
        <v>9</v>
      </c>
      <c r="C33" s="56">
        <f t="shared" si="3"/>
        <v>4.0358744394618833E-2</v>
      </c>
    </row>
    <row r="34" spans="1:3" ht="20.100000000000001" customHeight="1" x14ac:dyDescent="0.2">
      <c r="A34" s="49" t="str">
        <f>data!$B$74</f>
        <v>Illegal Overtaking</v>
      </c>
      <c r="B34" s="159">
        <f t="shared" si="2"/>
        <v>6</v>
      </c>
      <c r="C34" s="56">
        <f t="shared" si="3"/>
        <v>2.6905829596412557E-2</v>
      </c>
    </row>
    <row r="35" spans="1:3" ht="20.100000000000001" customHeight="1" x14ac:dyDescent="0.2">
      <c r="A35" s="49" t="str">
        <f>data!$B$71</f>
        <v>Not giving priority to a Pedestrian Crossing</v>
      </c>
      <c r="B35" s="159">
        <f t="shared" si="2"/>
        <v>4</v>
      </c>
      <c r="C35" s="56">
        <f t="shared" si="3"/>
        <v>1.7937219730941704E-2</v>
      </c>
    </row>
    <row r="36" spans="1:3" ht="20.100000000000001" customHeight="1" x14ac:dyDescent="0.2">
      <c r="A36" s="49" t="str">
        <f>data!$B$73</f>
        <v>Other</v>
      </c>
      <c r="B36" s="159">
        <f t="shared" si="2"/>
        <v>17</v>
      </c>
      <c r="C36" s="56">
        <f t="shared" si="3"/>
        <v>7.623318385650224E-2</v>
      </c>
    </row>
    <row r="37" spans="1:3" ht="20.100000000000001" customHeight="1" x14ac:dyDescent="0.2">
      <c r="A37" s="50" t="str">
        <f>data!$B$6</f>
        <v>TOTAL</v>
      </c>
      <c r="B37" s="167">
        <f>SUM(B24:B36)</f>
        <v>223</v>
      </c>
      <c r="C37" s="51">
        <f t="shared" si="3"/>
        <v>1</v>
      </c>
    </row>
  </sheetData>
  <autoFilter ref="A23:C23" xr:uid="{00000000-0009-0000-0000-000009000000}"/>
  <sortState xmlns:xlrd2="http://schemas.microsoft.com/office/spreadsheetml/2017/richdata2" ref="A24:C36">
    <sortCondition descending="1" ref="B24:B36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2021-04-06T09:42:21Z</cp:lastPrinted>
  <dcterms:created xsi:type="dcterms:W3CDTF">2005-02-15T06:57:49Z</dcterms:created>
  <dcterms:modified xsi:type="dcterms:W3CDTF">2023-03-09T11:39:46Z</dcterms:modified>
</cp:coreProperties>
</file>